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Monthly Model" sheetId="2" state="visible" r:id="rId2"/>
    <sheet xmlns:r="http://schemas.openxmlformats.org/officeDocument/2006/relationships" name="Giggle Tes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6">
    <font>
      <name val="Calibri"/>
      <family val="2"/>
      <color theme="1"/>
      <sz val="11"/>
      <scheme val="minor"/>
    </font>
    <font>
      <b val="1"/>
      <color rgb="001F3864"/>
      <sz val="14"/>
    </font>
    <font>
      <b val="1"/>
    </font>
    <font>
      <i val="1"/>
      <sz val="9"/>
    </font>
    <font>
      <b val="1"/>
      <color rgb="001F3864"/>
      <sz val="1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E2EFDA"/>
      </patternFill>
    </fill>
    <fill>
      <patternFill patternType="solid">
        <fgColor rgb="001F3864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2" borderId="1" pivotButton="0" quotePrefix="0" xfId="0"/>
    <xf numFmtId="165" fontId="0" fillId="2" borderId="1" pivotButton="0" quotePrefix="0" xfId="0"/>
    <xf numFmtId="0" fontId="3" fillId="0" borderId="0" pivotButton="0" quotePrefix="0" xfId="0"/>
    <xf numFmtId="0" fontId="4" fillId="0" borderId="0" pivotButton="0" quotePrefix="0" xfId="0"/>
    <xf numFmtId="0" fontId="2" fillId="0" borderId="0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5" fillId="4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2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46" customWidth="1" min="1" max="1"/>
    <col width="16" customWidth="1" min="2" max="2"/>
  </cols>
  <sheetData>
    <row r="1">
      <c r="A1" s="1" t="inlineStr">
        <is>
          <t>BDR Ramp &amp; Growth Forecast — Assumptions (edit)</t>
        </is>
      </c>
    </row>
    <row r="3">
      <c r="A3" s="2" t="inlineStr">
        <is>
          <t>Starting managed MRR (Jul 1, 2026)</t>
        </is>
      </c>
      <c r="B3" s="3" t="n">
        <v>101701</v>
      </c>
    </row>
    <row r="4">
      <c r="A4" s="2" t="inlineStr">
        <is>
          <t>Starting ORR (Jul 1, 2026)</t>
        </is>
      </c>
      <c r="B4" s="3" t="n">
        <v>35286</v>
      </c>
    </row>
    <row r="5">
      <c r="A5" s="2" t="inlineStr">
        <is>
          <t>ORR as % of MRR</t>
        </is>
      </c>
      <c r="B5" s="4" t="n">
        <v>0.347</v>
      </c>
    </row>
    <row r="6">
      <c r="A6" s="2" t="inlineStr">
        <is>
          <t>BDR full quota (new MRR / month)</t>
        </is>
      </c>
      <c r="B6" s="3" t="n">
        <v>6000</v>
      </c>
    </row>
    <row r="7">
      <c r="A7" s="2" t="inlineStr">
        <is>
          <t>Ramp — month 4</t>
        </is>
      </c>
      <c r="B7" s="3" t="n">
        <v>4000</v>
      </c>
    </row>
    <row r="8">
      <c r="A8" s="2" t="inlineStr">
        <is>
          <t>Ramp — month 5</t>
        </is>
      </c>
      <c r="B8" s="3" t="n">
        <v>5000</v>
      </c>
    </row>
    <row r="9">
      <c r="A9" s="2" t="inlineStr">
        <is>
          <t>Quota attainment % (100% = pure plan)</t>
        </is>
      </c>
      <c r="B9" s="4" t="n">
        <v>0.8</v>
      </c>
    </row>
    <row r="10">
      <c r="A10" s="2" t="inlineStr">
        <is>
          <t>Annual MRR churn %</t>
        </is>
      </c>
      <c r="B10" s="4" t="n">
        <v>0.1</v>
      </c>
    </row>
    <row r="11">
      <c r="A11" s="2" t="inlineStr">
        <is>
          <t>New BDR hired per additional new MRR of</t>
        </is>
      </c>
      <c r="B11" s="3" t="n">
        <v>25000</v>
      </c>
    </row>
    <row r="13">
      <c r="A13" s="5" t="inlineStr">
        <is>
          <t>Ramp rule: months 1-3 = no quota. Month 4 = $4K, month 5 = $5K, month 6+ = full quota.</t>
        </is>
      </c>
    </row>
    <row r="14">
      <c r="A14" s="5" t="inlineStr">
        <is>
          <t>Ric holds the first BDR seat from Jul 1, 2026. Hire months are editable on the Monthly Model tab (row 4).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63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2" customWidth="1" min="3" max="3"/>
    <col width="14" customWidth="1" min="4" max="4"/>
    <col width="12" customWidth="1" min="5" max="5"/>
    <col width="14" customWidth="1" min="6" max="6"/>
    <col width="18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2" customWidth="1" min="16" max="16"/>
    <col width="15" customWidth="1" min="17" max="17"/>
    <col width="12" customWidth="1" min="18" max="18"/>
  </cols>
  <sheetData>
    <row r="1">
      <c r="A1" s="6" t="inlineStr">
        <is>
          <t>Monthly Model — Jul 2026 through Dec 2030</t>
        </is>
      </c>
    </row>
    <row r="3">
      <c r="H3" s="2" t="inlineStr">
        <is>
          <t>Rep hire month # (editable; blank = not hired)</t>
        </is>
      </c>
    </row>
    <row r="4">
      <c r="H4" s="7" t="inlineStr">
        <is>
          <t>Ric</t>
        </is>
      </c>
      <c r="I4" s="7" t="inlineStr">
        <is>
          <t>BDR 2</t>
        </is>
      </c>
      <c r="J4" s="7" t="inlineStr">
        <is>
          <t>BDR 3</t>
        </is>
      </c>
      <c r="K4" s="7" t="inlineStr">
        <is>
          <t>BDR 4</t>
        </is>
      </c>
      <c r="L4" s="7" t="inlineStr">
        <is>
          <t>BDR 5</t>
        </is>
      </c>
      <c r="M4" s="7" t="inlineStr">
        <is>
          <t>BDR 6</t>
        </is>
      </c>
      <c r="N4" s="7" t="inlineStr">
        <is>
          <t>BDR 7</t>
        </is>
      </c>
      <c r="O4" s="7" t="inlineStr">
        <is>
          <t>BDR 8</t>
        </is>
      </c>
    </row>
    <row r="5">
      <c r="H5" s="8" t="n">
        <v>1</v>
      </c>
      <c r="I5" s="8" t="n">
        <v>12</v>
      </c>
      <c r="J5" s="8" t="n">
        <v>17</v>
      </c>
      <c r="K5" s="8" t="n">
        <v>20</v>
      </c>
      <c r="L5" s="8" t="n">
        <v>23</v>
      </c>
      <c r="M5" s="8" t="n">
        <v>24</v>
      </c>
      <c r="N5" s="8" t="n">
        <v>26</v>
      </c>
      <c r="O5" s="8" t="n">
        <v>27</v>
      </c>
    </row>
    <row r="7">
      <c r="A7" s="9" t="inlineStr">
        <is>
          <t>Month #</t>
        </is>
      </c>
      <c r="B7" s="9" t="inlineStr">
        <is>
          <t>Month</t>
        </is>
      </c>
      <c r="C7" s="9" t="inlineStr">
        <is>
          <t>BDRs active</t>
        </is>
      </c>
      <c r="D7" s="9" t="inlineStr">
        <is>
          <t>Gross new MRR</t>
        </is>
      </c>
      <c r="E7" s="9" t="inlineStr">
        <is>
          <t>Churn ($)</t>
        </is>
      </c>
      <c r="F7" s="9" t="inlineStr">
        <is>
          <t>Ending MRR</t>
        </is>
      </c>
      <c r="G7" s="9" t="inlineStr">
        <is>
          <t>Cumulative new MRR</t>
        </is>
      </c>
      <c r="H7" s="9" t="inlineStr">
        <is>
          <t>Rep 1</t>
        </is>
      </c>
      <c r="I7" s="9" t="inlineStr">
        <is>
          <t>Rep 2</t>
        </is>
      </c>
      <c r="J7" s="9" t="inlineStr">
        <is>
          <t>Rep 3</t>
        </is>
      </c>
      <c r="K7" s="9" t="inlineStr">
        <is>
          <t>Rep 4</t>
        </is>
      </c>
      <c r="L7" s="9" t="inlineStr">
        <is>
          <t>Rep 5</t>
        </is>
      </c>
      <c r="M7" s="9" t="inlineStr">
        <is>
          <t>Rep 6</t>
        </is>
      </c>
      <c r="N7" s="9" t="inlineStr">
        <is>
          <t>Rep 7</t>
        </is>
      </c>
      <c r="O7" s="9" t="inlineStr">
        <is>
          <t>Rep 8</t>
        </is>
      </c>
      <c r="P7" s="9" t="inlineStr">
        <is>
          <t>ORR</t>
        </is>
      </c>
      <c r="Q7" s="9" t="inlineStr">
        <is>
          <t>Total recurring</t>
        </is>
      </c>
      <c r="R7" s="9" t="inlineStr">
        <is>
          <t>BDRs earned</t>
        </is>
      </c>
    </row>
    <row r="8">
      <c r="A8" t="n">
        <v>1</v>
      </c>
      <c r="B8" t="inlineStr">
        <is>
          <t>Jul-2026</t>
        </is>
      </c>
      <c r="C8" s="10">
        <f>COUNTIF($H$5:$O$5,"&lt;="&amp;$A8)</f>
        <v/>
      </c>
      <c r="D8" s="11">
        <f>SUM(H8:O8)</f>
        <v/>
      </c>
      <c r="E8" s="11">
        <f>Assumptions!$B$3*Assumptions!$B$10/12</f>
        <v/>
      </c>
      <c r="F8" s="11">
        <f>Assumptions!$B$3-E8+D8</f>
        <v/>
      </c>
      <c r="G8" s="11">
        <f>F8-Assumptions!$B$3</f>
        <v/>
      </c>
      <c r="H8" s="11">
        <f>IF(H$5="",0,IF($A8&lt;H$5,0,IF($A8-H$5+1&lt;=3,0,IF($A8-H$5+1=4,Assumptions!$B$7,IF($A8-H$5+1=5,Assumptions!$B$8,Assumptions!$B$6)))))*Assumptions!$B$9</f>
        <v/>
      </c>
      <c r="I8" s="11">
        <f>IF(I$5="",0,IF($A8&lt;I$5,0,IF($A8-I$5+1&lt;=3,0,IF($A8-I$5+1=4,Assumptions!$B$7,IF($A8-I$5+1=5,Assumptions!$B$8,Assumptions!$B$6)))))*Assumptions!$B$9</f>
        <v/>
      </c>
      <c r="J8" s="11">
        <f>IF(J$5="",0,IF($A8&lt;J$5,0,IF($A8-J$5+1&lt;=3,0,IF($A8-J$5+1=4,Assumptions!$B$7,IF($A8-J$5+1=5,Assumptions!$B$8,Assumptions!$B$6)))))*Assumptions!$B$9</f>
        <v/>
      </c>
      <c r="K8" s="11">
        <f>IF(K$5="",0,IF($A8&lt;K$5,0,IF($A8-K$5+1&lt;=3,0,IF($A8-K$5+1=4,Assumptions!$B$7,IF($A8-K$5+1=5,Assumptions!$B$8,Assumptions!$B$6)))))*Assumptions!$B$9</f>
        <v/>
      </c>
      <c r="L8" s="11">
        <f>IF(L$5="",0,IF($A8&lt;L$5,0,IF($A8-L$5+1&lt;=3,0,IF($A8-L$5+1=4,Assumptions!$B$7,IF($A8-L$5+1=5,Assumptions!$B$8,Assumptions!$B$6)))))*Assumptions!$B$9</f>
        <v/>
      </c>
      <c r="M8" s="11">
        <f>IF(M$5="",0,IF($A8&lt;M$5,0,IF($A8-M$5+1&lt;=3,0,IF($A8-M$5+1=4,Assumptions!$B$7,IF($A8-M$5+1=5,Assumptions!$B$8,Assumptions!$B$6)))))*Assumptions!$B$9</f>
        <v/>
      </c>
      <c r="N8" s="11">
        <f>IF(N$5="",0,IF($A8&lt;N$5,0,IF($A8-N$5+1&lt;=3,0,IF($A8-N$5+1=4,Assumptions!$B$7,IF($A8-N$5+1=5,Assumptions!$B$8,Assumptions!$B$6)))))*Assumptions!$B$9</f>
        <v/>
      </c>
      <c r="O8" s="11">
        <f>IF(O$5="",0,IF($A8&lt;O$5,0,IF($A8-O$5+1&lt;=3,0,IF($A8-O$5+1=4,Assumptions!$B$7,IF($A8-O$5+1=5,Assumptions!$B$8,Assumptions!$B$6)))))*Assumptions!$B$9</f>
        <v/>
      </c>
      <c r="P8" s="11">
        <f>F8*Assumptions!$B$5</f>
        <v/>
      </c>
      <c r="Q8" s="11">
        <f>F8+P8</f>
        <v/>
      </c>
      <c r="R8" s="10">
        <f>1+INT(G8/Assumptions!$B$11)</f>
        <v/>
      </c>
    </row>
    <row r="9">
      <c r="A9" t="n">
        <v>2</v>
      </c>
      <c r="B9" t="inlineStr">
        <is>
          <t>Aug-2026</t>
        </is>
      </c>
      <c r="C9" s="10">
        <f>COUNTIF($H$5:$O$5,"&lt;="&amp;$A9)</f>
        <v/>
      </c>
      <c r="D9" s="11">
        <f>SUM(H9:O9)</f>
        <v/>
      </c>
      <c r="E9" s="11">
        <f>F8*Assumptions!$B$10/12</f>
        <v/>
      </c>
      <c r="F9" s="11">
        <f>F8-E9+D9</f>
        <v/>
      </c>
      <c r="G9" s="11">
        <f>F9-Assumptions!$B$3</f>
        <v/>
      </c>
      <c r="H9" s="11">
        <f>IF(H$5="",0,IF($A9&lt;H$5,0,IF($A9-H$5+1&lt;=3,0,IF($A9-H$5+1=4,Assumptions!$B$7,IF($A9-H$5+1=5,Assumptions!$B$8,Assumptions!$B$6)))))*Assumptions!$B$9</f>
        <v/>
      </c>
      <c r="I9" s="11">
        <f>IF(I$5="",0,IF($A9&lt;I$5,0,IF($A9-I$5+1&lt;=3,0,IF($A9-I$5+1=4,Assumptions!$B$7,IF($A9-I$5+1=5,Assumptions!$B$8,Assumptions!$B$6)))))*Assumptions!$B$9</f>
        <v/>
      </c>
      <c r="J9" s="11">
        <f>IF(J$5="",0,IF($A9&lt;J$5,0,IF($A9-J$5+1&lt;=3,0,IF($A9-J$5+1=4,Assumptions!$B$7,IF($A9-J$5+1=5,Assumptions!$B$8,Assumptions!$B$6)))))*Assumptions!$B$9</f>
        <v/>
      </c>
      <c r="K9" s="11">
        <f>IF(K$5="",0,IF($A9&lt;K$5,0,IF($A9-K$5+1&lt;=3,0,IF($A9-K$5+1=4,Assumptions!$B$7,IF($A9-K$5+1=5,Assumptions!$B$8,Assumptions!$B$6)))))*Assumptions!$B$9</f>
        <v/>
      </c>
      <c r="L9" s="11">
        <f>IF(L$5="",0,IF($A9&lt;L$5,0,IF($A9-L$5+1&lt;=3,0,IF($A9-L$5+1=4,Assumptions!$B$7,IF($A9-L$5+1=5,Assumptions!$B$8,Assumptions!$B$6)))))*Assumptions!$B$9</f>
        <v/>
      </c>
      <c r="M9" s="11">
        <f>IF(M$5="",0,IF($A9&lt;M$5,0,IF($A9-M$5+1&lt;=3,0,IF($A9-M$5+1=4,Assumptions!$B$7,IF($A9-M$5+1=5,Assumptions!$B$8,Assumptions!$B$6)))))*Assumptions!$B$9</f>
        <v/>
      </c>
      <c r="N9" s="11">
        <f>IF(N$5="",0,IF($A9&lt;N$5,0,IF($A9-N$5+1&lt;=3,0,IF($A9-N$5+1=4,Assumptions!$B$7,IF($A9-N$5+1=5,Assumptions!$B$8,Assumptions!$B$6)))))*Assumptions!$B$9</f>
        <v/>
      </c>
      <c r="O9" s="11">
        <f>IF(O$5="",0,IF($A9&lt;O$5,0,IF($A9-O$5+1&lt;=3,0,IF($A9-O$5+1=4,Assumptions!$B$7,IF($A9-O$5+1=5,Assumptions!$B$8,Assumptions!$B$6)))))*Assumptions!$B$9</f>
        <v/>
      </c>
      <c r="P9" s="11">
        <f>F9*Assumptions!$B$5</f>
        <v/>
      </c>
      <c r="Q9" s="11">
        <f>F9+P9</f>
        <v/>
      </c>
      <c r="R9" s="10">
        <f>1+INT(G9/Assumptions!$B$11)</f>
        <v/>
      </c>
    </row>
    <row r="10">
      <c r="A10" t="n">
        <v>3</v>
      </c>
      <c r="B10" t="inlineStr">
        <is>
          <t>Sep-2026</t>
        </is>
      </c>
      <c r="C10" s="10">
        <f>COUNTIF($H$5:$O$5,"&lt;="&amp;$A10)</f>
        <v/>
      </c>
      <c r="D10" s="11">
        <f>SUM(H10:O10)</f>
        <v/>
      </c>
      <c r="E10" s="11">
        <f>F9*Assumptions!$B$10/12</f>
        <v/>
      </c>
      <c r="F10" s="11">
        <f>F9-E10+D10</f>
        <v/>
      </c>
      <c r="G10" s="11">
        <f>F10-Assumptions!$B$3</f>
        <v/>
      </c>
      <c r="H10" s="11">
        <f>IF(H$5="",0,IF($A10&lt;H$5,0,IF($A10-H$5+1&lt;=3,0,IF($A10-H$5+1=4,Assumptions!$B$7,IF($A10-H$5+1=5,Assumptions!$B$8,Assumptions!$B$6)))))*Assumptions!$B$9</f>
        <v/>
      </c>
      <c r="I10" s="11">
        <f>IF(I$5="",0,IF($A10&lt;I$5,0,IF($A10-I$5+1&lt;=3,0,IF($A10-I$5+1=4,Assumptions!$B$7,IF($A10-I$5+1=5,Assumptions!$B$8,Assumptions!$B$6)))))*Assumptions!$B$9</f>
        <v/>
      </c>
      <c r="J10" s="11">
        <f>IF(J$5="",0,IF($A10&lt;J$5,0,IF($A10-J$5+1&lt;=3,0,IF($A10-J$5+1=4,Assumptions!$B$7,IF($A10-J$5+1=5,Assumptions!$B$8,Assumptions!$B$6)))))*Assumptions!$B$9</f>
        <v/>
      </c>
      <c r="K10" s="11">
        <f>IF(K$5="",0,IF($A10&lt;K$5,0,IF($A10-K$5+1&lt;=3,0,IF($A10-K$5+1=4,Assumptions!$B$7,IF($A10-K$5+1=5,Assumptions!$B$8,Assumptions!$B$6)))))*Assumptions!$B$9</f>
        <v/>
      </c>
      <c r="L10" s="11">
        <f>IF(L$5="",0,IF($A10&lt;L$5,0,IF($A10-L$5+1&lt;=3,0,IF($A10-L$5+1=4,Assumptions!$B$7,IF($A10-L$5+1=5,Assumptions!$B$8,Assumptions!$B$6)))))*Assumptions!$B$9</f>
        <v/>
      </c>
      <c r="M10" s="11">
        <f>IF(M$5="",0,IF($A10&lt;M$5,0,IF($A10-M$5+1&lt;=3,0,IF($A10-M$5+1=4,Assumptions!$B$7,IF($A10-M$5+1=5,Assumptions!$B$8,Assumptions!$B$6)))))*Assumptions!$B$9</f>
        <v/>
      </c>
      <c r="N10" s="11">
        <f>IF(N$5="",0,IF($A10&lt;N$5,0,IF($A10-N$5+1&lt;=3,0,IF($A10-N$5+1=4,Assumptions!$B$7,IF($A10-N$5+1=5,Assumptions!$B$8,Assumptions!$B$6)))))*Assumptions!$B$9</f>
        <v/>
      </c>
      <c r="O10" s="11">
        <f>IF(O$5="",0,IF($A10&lt;O$5,0,IF($A10-O$5+1&lt;=3,0,IF($A10-O$5+1=4,Assumptions!$B$7,IF($A10-O$5+1=5,Assumptions!$B$8,Assumptions!$B$6)))))*Assumptions!$B$9</f>
        <v/>
      </c>
      <c r="P10" s="11">
        <f>F10*Assumptions!$B$5</f>
        <v/>
      </c>
      <c r="Q10" s="11">
        <f>F10+P10</f>
        <v/>
      </c>
      <c r="R10" s="10">
        <f>1+INT(G10/Assumptions!$B$11)</f>
        <v/>
      </c>
    </row>
    <row r="11">
      <c r="A11" t="n">
        <v>4</v>
      </c>
      <c r="B11" t="inlineStr">
        <is>
          <t>Oct-2026</t>
        </is>
      </c>
      <c r="C11" s="10">
        <f>COUNTIF($H$5:$O$5,"&lt;="&amp;$A11)</f>
        <v/>
      </c>
      <c r="D11" s="11">
        <f>SUM(H11:O11)</f>
        <v/>
      </c>
      <c r="E11" s="11">
        <f>F10*Assumptions!$B$10/12</f>
        <v/>
      </c>
      <c r="F11" s="11">
        <f>F10-E11+D11</f>
        <v/>
      </c>
      <c r="G11" s="11">
        <f>F11-Assumptions!$B$3</f>
        <v/>
      </c>
      <c r="H11" s="11">
        <f>IF(H$5="",0,IF($A11&lt;H$5,0,IF($A11-H$5+1&lt;=3,0,IF($A11-H$5+1=4,Assumptions!$B$7,IF($A11-H$5+1=5,Assumptions!$B$8,Assumptions!$B$6)))))*Assumptions!$B$9</f>
        <v/>
      </c>
      <c r="I11" s="11">
        <f>IF(I$5="",0,IF($A11&lt;I$5,0,IF($A11-I$5+1&lt;=3,0,IF($A11-I$5+1=4,Assumptions!$B$7,IF($A11-I$5+1=5,Assumptions!$B$8,Assumptions!$B$6)))))*Assumptions!$B$9</f>
        <v/>
      </c>
      <c r="J11" s="11">
        <f>IF(J$5="",0,IF($A11&lt;J$5,0,IF($A11-J$5+1&lt;=3,0,IF($A11-J$5+1=4,Assumptions!$B$7,IF($A11-J$5+1=5,Assumptions!$B$8,Assumptions!$B$6)))))*Assumptions!$B$9</f>
        <v/>
      </c>
      <c r="K11" s="11">
        <f>IF(K$5="",0,IF($A11&lt;K$5,0,IF($A11-K$5+1&lt;=3,0,IF($A11-K$5+1=4,Assumptions!$B$7,IF($A11-K$5+1=5,Assumptions!$B$8,Assumptions!$B$6)))))*Assumptions!$B$9</f>
        <v/>
      </c>
      <c r="L11" s="11">
        <f>IF(L$5="",0,IF($A11&lt;L$5,0,IF($A11-L$5+1&lt;=3,0,IF($A11-L$5+1=4,Assumptions!$B$7,IF($A11-L$5+1=5,Assumptions!$B$8,Assumptions!$B$6)))))*Assumptions!$B$9</f>
        <v/>
      </c>
      <c r="M11" s="11">
        <f>IF(M$5="",0,IF($A11&lt;M$5,0,IF($A11-M$5+1&lt;=3,0,IF($A11-M$5+1=4,Assumptions!$B$7,IF($A11-M$5+1=5,Assumptions!$B$8,Assumptions!$B$6)))))*Assumptions!$B$9</f>
        <v/>
      </c>
      <c r="N11" s="11">
        <f>IF(N$5="",0,IF($A11&lt;N$5,0,IF($A11-N$5+1&lt;=3,0,IF($A11-N$5+1=4,Assumptions!$B$7,IF($A11-N$5+1=5,Assumptions!$B$8,Assumptions!$B$6)))))*Assumptions!$B$9</f>
        <v/>
      </c>
      <c r="O11" s="11">
        <f>IF(O$5="",0,IF($A11&lt;O$5,0,IF($A11-O$5+1&lt;=3,0,IF($A11-O$5+1=4,Assumptions!$B$7,IF($A11-O$5+1=5,Assumptions!$B$8,Assumptions!$B$6)))))*Assumptions!$B$9</f>
        <v/>
      </c>
      <c r="P11" s="11">
        <f>F11*Assumptions!$B$5</f>
        <v/>
      </c>
      <c r="Q11" s="11">
        <f>F11+P11</f>
        <v/>
      </c>
      <c r="R11" s="10">
        <f>1+INT(G11/Assumptions!$B$11)</f>
        <v/>
      </c>
    </row>
    <row r="12">
      <c r="A12" t="n">
        <v>5</v>
      </c>
      <c r="B12" t="inlineStr">
        <is>
          <t>Nov-2026</t>
        </is>
      </c>
      <c r="C12" s="10">
        <f>COUNTIF($H$5:$O$5,"&lt;="&amp;$A12)</f>
        <v/>
      </c>
      <c r="D12" s="11">
        <f>SUM(H12:O12)</f>
        <v/>
      </c>
      <c r="E12" s="11">
        <f>F11*Assumptions!$B$10/12</f>
        <v/>
      </c>
      <c r="F12" s="11">
        <f>F11-E12+D12</f>
        <v/>
      </c>
      <c r="G12" s="11">
        <f>F12-Assumptions!$B$3</f>
        <v/>
      </c>
      <c r="H12" s="11">
        <f>IF(H$5="",0,IF($A12&lt;H$5,0,IF($A12-H$5+1&lt;=3,0,IF($A12-H$5+1=4,Assumptions!$B$7,IF($A12-H$5+1=5,Assumptions!$B$8,Assumptions!$B$6)))))*Assumptions!$B$9</f>
        <v/>
      </c>
      <c r="I12" s="11">
        <f>IF(I$5="",0,IF($A12&lt;I$5,0,IF($A12-I$5+1&lt;=3,0,IF($A12-I$5+1=4,Assumptions!$B$7,IF($A12-I$5+1=5,Assumptions!$B$8,Assumptions!$B$6)))))*Assumptions!$B$9</f>
        <v/>
      </c>
      <c r="J12" s="11">
        <f>IF(J$5="",0,IF($A12&lt;J$5,0,IF($A12-J$5+1&lt;=3,0,IF($A12-J$5+1=4,Assumptions!$B$7,IF($A12-J$5+1=5,Assumptions!$B$8,Assumptions!$B$6)))))*Assumptions!$B$9</f>
        <v/>
      </c>
      <c r="K12" s="11">
        <f>IF(K$5="",0,IF($A12&lt;K$5,0,IF($A12-K$5+1&lt;=3,0,IF($A12-K$5+1=4,Assumptions!$B$7,IF($A12-K$5+1=5,Assumptions!$B$8,Assumptions!$B$6)))))*Assumptions!$B$9</f>
        <v/>
      </c>
      <c r="L12" s="11">
        <f>IF(L$5="",0,IF($A12&lt;L$5,0,IF($A12-L$5+1&lt;=3,0,IF($A12-L$5+1=4,Assumptions!$B$7,IF($A12-L$5+1=5,Assumptions!$B$8,Assumptions!$B$6)))))*Assumptions!$B$9</f>
        <v/>
      </c>
      <c r="M12" s="11">
        <f>IF(M$5="",0,IF($A12&lt;M$5,0,IF($A12-M$5+1&lt;=3,0,IF($A12-M$5+1=4,Assumptions!$B$7,IF($A12-M$5+1=5,Assumptions!$B$8,Assumptions!$B$6)))))*Assumptions!$B$9</f>
        <v/>
      </c>
      <c r="N12" s="11">
        <f>IF(N$5="",0,IF($A12&lt;N$5,0,IF($A12-N$5+1&lt;=3,0,IF($A12-N$5+1=4,Assumptions!$B$7,IF($A12-N$5+1=5,Assumptions!$B$8,Assumptions!$B$6)))))*Assumptions!$B$9</f>
        <v/>
      </c>
      <c r="O12" s="11">
        <f>IF(O$5="",0,IF($A12&lt;O$5,0,IF($A12-O$5+1&lt;=3,0,IF($A12-O$5+1=4,Assumptions!$B$7,IF($A12-O$5+1=5,Assumptions!$B$8,Assumptions!$B$6)))))*Assumptions!$B$9</f>
        <v/>
      </c>
      <c r="P12" s="11">
        <f>F12*Assumptions!$B$5</f>
        <v/>
      </c>
      <c r="Q12" s="11">
        <f>F12+P12</f>
        <v/>
      </c>
      <c r="R12" s="10">
        <f>1+INT(G12/Assumptions!$B$11)</f>
        <v/>
      </c>
    </row>
    <row r="13">
      <c r="A13" t="n">
        <v>6</v>
      </c>
      <c r="B13" t="inlineStr">
        <is>
          <t>Dec-2026</t>
        </is>
      </c>
      <c r="C13" s="10">
        <f>COUNTIF($H$5:$O$5,"&lt;="&amp;$A13)</f>
        <v/>
      </c>
      <c r="D13" s="11">
        <f>SUM(H13:O13)</f>
        <v/>
      </c>
      <c r="E13" s="11">
        <f>F12*Assumptions!$B$10/12</f>
        <v/>
      </c>
      <c r="F13" s="11">
        <f>F12-E13+D13</f>
        <v/>
      </c>
      <c r="G13" s="11">
        <f>F13-Assumptions!$B$3</f>
        <v/>
      </c>
      <c r="H13" s="11">
        <f>IF(H$5="",0,IF($A13&lt;H$5,0,IF($A13-H$5+1&lt;=3,0,IF($A13-H$5+1=4,Assumptions!$B$7,IF($A13-H$5+1=5,Assumptions!$B$8,Assumptions!$B$6)))))*Assumptions!$B$9</f>
        <v/>
      </c>
      <c r="I13" s="11">
        <f>IF(I$5="",0,IF($A13&lt;I$5,0,IF($A13-I$5+1&lt;=3,0,IF($A13-I$5+1=4,Assumptions!$B$7,IF($A13-I$5+1=5,Assumptions!$B$8,Assumptions!$B$6)))))*Assumptions!$B$9</f>
        <v/>
      </c>
      <c r="J13" s="11">
        <f>IF(J$5="",0,IF($A13&lt;J$5,0,IF($A13-J$5+1&lt;=3,0,IF($A13-J$5+1=4,Assumptions!$B$7,IF($A13-J$5+1=5,Assumptions!$B$8,Assumptions!$B$6)))))*Assumptions!$B$9</f>
        <v/>
      </c>
      <c r="K13" s="11">
        <f>IF(K$5="",0,IF($A13&lt;K$5,0,IF($A13-K$5+1&lt;=3,0,IF($A13-K$5+1=4,Assumptions!$B$7,IF($A13-K$5+1=5,Assumptions!$B$8,Assumptions!$B$6)))))*Assumptions!$B$9</f>
        <v/>
      </c>
      <c r="L13" s="11">
        <f>IF(L$5="",0,IF($A13&lt;L$5,0,IF($A13-L$5+1&lt;=3,0,IF($A13-L$5+1=4,Assumptions!$B$7,IF($A13-L$5+1=5,Assumptions!$B$8,Assumptions!$B$6)))))*Assumptions!$B$9</f>
        <v/>
      </c>
      <c r="M13" s="11">
        <f>IF(M$5="",0,IF($A13&lt;M$5,0,IF($A13-M$5+1&lt;=3,0,IF($A13-M$5+1=4,Assumptions!$B$7,IF($A13-M$5+1=5,Assumptions!$B$8,Assumptions!$B$6)))))*Assumptions!$B$9</f>
        <v/>
      </c>
      <c r="N13" s="11">
        <f>IF(N$5="",0,IF($A13&lt;N$5,0,IF($A13-N$5+1&lt;=3,0,IF($A13-N$5+1=4,Assumptions!$B$7,IF($A13-N$5+1=5,Assumptions!$B$8,Assumptions!$B$6)))))*Assumptions!$B$9</f>
        <v/>
      </c>
      <c r="O13" s="11">
        <f>IF(O$5="",0,IF($A13&lt;O$5,0,IF($A13-O$5+1&lt;=3,0,IF($A13-O$5+1=4,Assumptions!$B$7,IF($A13-O$5+1=5,Assumptions!$B$8,Assumptions!$B$6)))))*Assumptions!$B$9</f>
        <v/>
      </c>
      <c r="P13" s="11">
        <f>F13*Assumptions!$B$5</f>
        <v/>
      </c>
      <c r="Q13" s="11">
        <f>F13+P13</f>
        <v/>
      </c>
      <c r="R13" s="10">
        <f>1+INT(G13/Assumptions!$B$11)</f>
        <v/>
      </c>
    </row>
    <row r="14">
      <c r="A14" t="n">
        <v>7</v>
      </c>
      <c r="B14" t="inlineStr">
        <is>
          <t>Jan-2027</t>
        </is>
      </c>
      <c r="C14" s="10">
        <f>COUNTIF($H$5:$O$5,"&lt;="&amp;$A14)</f>
        <v/>
      </c>
      <c r="D14" s="11">
        <f>SUM(H14:O14)</f>
        <v/>
      </c>
      <c r="E14" s="11">
        <f>F13*Assumptions!$B$10/12</f>
        <v/>
      </c>
      <c r="F14" s="11">
        <f>F13-E14+D14</f>
        <v/>
      </c>
      <c r="G14" s="11">
        <f>F14-Assumptions!$B$3</f>
        <v/>
      </c>
      <c r="H14" s="11">
        <f>IF(H$5="",0,IF($A14&lt;H$5,0,IF($A14-H$5+1&lt;=3,0,IF($A14-H$5+1=4,Assumptions!$B$7,IF($A14-H$5+1=5,Assumptions!$B$8,Assumptions!$B$6)))))*Assumptions!$B$9</f>
        <v/>
      </c>
      <c r="I14" s="11">
        <f>IF(I$5="",0,IF($A14&lt;I$5,0,IF($A14-I$5+1&lt;=3,0,IF($A14-I$5+1=4,Assumptions!$B$7,IF($A14-I$5+1=5,Assumptions!$B$8,Assumptions!$B$6)))))*Assumptions!$B$9</f>
        <v/>
      </c>
      <c r="J14" s="11">
        <f>IF(J$5="",0,IF($A14&lt;J$5,0,IF($A14-J$5+1&lt;=3,0,IF($A14-J$5+1=4,Assumptions!$B$7,IF($A14-J$5+1=5,Assumptions!$B$8,Assumptions!$B$6)))))*Assumptions!$B$9</f>
        <v/>
      </c>
      <c r="K14" s="11">
        <f>IF(K$5="",0,IF($A14&lt;K$5,0,IF($A14-K$5+1&lt;=3,0,IF($A14-K$5+1=4,Assumptions!$B$7,IF($A14-K$5+1=5,Assumptions!$B$8,Assumptions!$B$6)))))*Assumptions!$B$9</f>
        <v/>
      </c>
      <c r="L14" s="11">
        <f>IF(L$5="",0,IF($A14&lt;L$5,0,IF($A14-L$5+1&lt;=3,0,IF($A14-L$5+1=4,Assumptions!$B$7,IF($A14-L$5+1=5,Assumptions!$B$8,Assumptions!$B$6)))))*Assumptions!$B$9</f>
        <v/>
      </c>
      <c r="M14" s="11">
        <f>IF(M$5="",0,IF($A14&lt;M$5,0,IF($A14-M$5+1&lt;=3,0,IF($A14-M$5+1=4,Assumptions!$B$7,IF($A14-M$5+1=5,Assumptions!$B$8,Assumptions!$B$6)))))*Assumptions!$B$9</f>
        <v/>
      </c>
      <c r="N14" s="11">
        <f>IF(N$5="",0,IF($A14&lt;N$5,0,IF($A14-N$5+1&lt;=3,0,IF($A14-N$5+1=4,Assumptions!$B$7,IF($A14-N$5+1=5,Assumptions!$B$8,Assumptions!$B$6)))))*Assumptions!$B$9</f>
        <v/>
      </c>
      <c r="O14" s="11">
        <f>IF(O$5="",0,IF($A14&lt;O$5,0,IF($A14-O$5+1&lt;=3,0,IF($A14-O$5+1=4,Assumptions!$B$7,IF($A14-O$5+1=5,Assumptions!$B$8,Assumptions!$B$6)))))*Assumptions!$B$9</f>
        <v/>
      </c>
      <c r="P14" s="11">
        <f>F14*Assumptions!$B$5</f>
        <v/>
      </c>
      <c r="Q14" s="11">
        <f>F14+P14</f>
        <v/>
      </c>
      <c r="R14" s="10">
        <f>1+INT(G14/Assumptions!$B$11)</f>
        <v/>
      </c>
    </row>
    <row r="15">
      <c r="A15" t="n">
        <v>8</v>
      </c>
      <c r="B15" t="inlineStr">
        <is>
          <t>Feb-2027</t>
        </is>
      </c>
      <c r="C15" s="10">
        <f>COUNTIF($H$5:$O$5,"&lt;="&amp;$A15)</f>
        <v/>
      </c>
      <c r="D15" s="11">
        <f>SUM(H15:O15)</f>
        <v/>
      </c>
      <c r="E15" s="11">
        <f>F14*Assumptions!$B$10/12</f>
        <v/>
      </c>
      <c r="F15" s="11">
        <f>F14-E15+D15</f>
        <v/>
      </c>
      <c r="G15" s="11">
        <f>F15-Assumptions!$B$3</f>
        <v/>
      </c>
      <c r="H15" s="11">
        <f>IF(H$5="",0,IF($A15&lt;H$5,0,IF($A15-H$5+1&lt;=3,0,IF($A15-H$5+1=4,Assumptions!$B$7,IF($A15-H$5+1=5,Assumptions!$B$8,Assumptions!$B$6)))))*Assumptions!$B$9</f>
        <v/>
      </c>
      <c r="I15" s="11">
        <f>IF(I$5="",0,IF($A15&lt;I$5,0,IF($A15-I$5+1&lt;=3,0,IF($A15-I$5+1=4,Assumptions!$B$7,IF($A15-I$5+1=5,Assumptions!$B$8,Assumptions!$B$6)))))*Assumptions!$B$9</f>
        <v/>
      </c>
      <c r="J15" s="11">
        <f>IF(J$5="",0,IF($A15&lt;J$5,0,IF($A15-J$5+1&lt;=3,0,IF($A15-J$5+1=4,Assumptions!$B$7,IF($A15-J$5+1=5,Assumptions!$B$8,Assumptions!$B$6)))))*Assumptions!$B$9</f>
        <v/>
      </c>
      <c r="K15" s="11">
        <f>IF(K$5="",0,IF($A15&lt;K$5,0,IF($A15-K$5+1&lt;=3,0,IF($A15-K$5+1=4,Assumptions!$B$7,IF($A15-K$5+1=5,Assumptions!$B$8,Assumptions!$B$6)))))*Assumptions!$B$9</f>
        <v/>
      </c>
      <c r="L15" s="11">
        <f>IF(L$5="",0,IF($A15&lt;L$5,0,IF($A15-L$5+1&lt;=3,0,IF($A15-L$5+1=4,Assumptions!$B$7,IF($A15-L$5+1=5,Assumptions!$B$8,Assumptions!$B$6)))))*Assumptions!$B$9</f>
        <v/>
      </c>
      <c r="M15" s="11">
        <f>IF(M$5="",0,IF($A15&lt;M$5,0,IF($A15-M$5+1&lt;=3,0,IF($A15-M$5+1=4,Assumptions!$B$7,IF($A15-M$5+1=5,Assumptions!$B$8,Assumptions!$B$6)))))*Assumptions!$B$9</f>
        <v/>
      </c>
      <c r="N15" s="11">
        <f>IF(N$5="",0,IF($A15&lt;N$5,0,IF($A15-N$5+1&lt;=3,0,IF($A15-N$5+1=4,Assumptions!$B$7,IF($A15-N$5+1=5,Assumptions!$B$8,Assumptions!$B$6)))))*Assumptions!$B$9</f>
        <v/>
      </c>
      <c r="O15" s="11">
        <f>IF(O$5="",0,IF($A15&lt;O$5,0,IF($A15-O$5+1&lt;=3,0,IF($A15-O$5+1=4,Assumptions!$B$7,IF($A15-O$5+1=5,Assumptions!$B$8,Assumptions!$B$6)))))*Assumptions!$B$9</f>
        <v/>
      </c>
      <c r="P15" s="11">
        <f>F15*Assumptions!$B$5</f>
        <v/>
      </c>
      <c r="Q15" s="11">
        <f>F15+P15</f>
        <v/>
      </c>
      <c r="R15" s="10">
        <f>1+INT(G15/Assumptions!$B$11)</f>
        <v/>
      </c>
    </row>
    <row r="16">
      <c r="A16" t="n">
        <v>9</v>
      </c>
      <c r="B16" t="inlineStr">
        <is>
          <t>Mar-2027</t>
        </is>
      </c>
      <c r="C16" s="10">
        <f>COUNTIF($H$5:$O$5,"&lt;="&amp;$A16)</f>
        <v/>
      </c>
      <c r="D16" s="11">
        <f>SUM(H16:O16)</f>
        <v/>
      </c>
      <c r="E16" s="11">
        <f>F15*Assumptions!$B$10/12</f>
        <v/>
      </c>
      <c r="F16" s="11">
        <f>F15-E16+D16</f>
        <v/>
      </c>
      <c r="G16" s="11">
        <f>F16-Assumptions!$B$3</f>
        <v/>
      </c>
      <c r="H16" s="11">
        <f>IF(H$5="",0,IF($A16&lt;H$5,0,IF($A16-H$5+1&lt;=3,0,IF($A16-H$5+1=4,Assumptions!$B$7,IF($A16-H$5+1=5,Assumptions!$B$8,Assumptions!$B$6)))))*Assumptions!$B$9</f>
        <v/>
      </c>
      <c r="I16" s="11">
        <f>IF(I$5="",0,IF($A16&lt;I$5,0,IF($A16-I$5+1&lt;=3,0,IF($A16-I$5+1=4,Assumptions!$B$7,IF($A16-I$5+1=5,Assumptions!$B$8,Assumptions!$B$6)))))*Assumptions!$B$9</f>
        <v/>
      </c>
      <c r="J16" s="11">
        <f>IF(J$5="",0,IF($A16&lt;J$5,0,IF($A16-J$5+1&lt;=3,0,IF($A16-J$5+1=4,Assumptions!$B$7,IF($A16-J$5+1=5,Assumptions!$B$8,Assumptions!$B$6)))))*Assumptions!$B$9</f>
        <v/>
      </c>
      <c r="K16" s="11">
        <f>IF(K$5="",0,IF($A16&lt;K$5,0,IF($A16-K$5+1&lt;=3,0,IF($A16-K$5+1=4,Assumptions!$B$7,IF($A16-K$5+1=5,Assumptions!$B$8,Assumptions!$B$6)))))*Assumptions!$B$9</f>
        <v/>
      </c>
      <c r="L16" s="11">
        <f>IF(L$5="",0,IF($A16&lt;L$5,0,IF($A16-L$5+1&lt;=3,0,IF($A16-L$5+1=4,Assumptions!$B$7,IF($A16-L$5+1=5,Assumptions!$B$8,Assumptions!$B$6)))))*Assumptions!$B$9</f>
        <v/>
      </c>
      <c r="M16" s="11">
        <f>IF(M$5="",0,IF($A16&lt;M$5,0,IF($A16-M$5+1&lt;=3,0,IF($A16-M$5+1=4,Assumptions!$B$7,IF($A16-M$5+1=5,Assumptions!$B$8,Assumptions!$B$6)))))*Assumptions!$B$9</f>
        <v/>
      </c>
      <c r="N16" s="11">
        <f>IF(N$5="",0,IF($A16&lt;N$5,0,IF($A16-N$5+1&lt;=3,0,IF($A16-N$5+1=4,Assumptions!$B$7,IF($A16-N$5+1=5,Assumptions!$B$8,Assumptions!$B$6)))))*Assumptions!$B$9</f>
        <v/>
      </c>
      <c r="O16" s="11">
        <f>IF(O$5="",0,IF($A16&lt;O$5,0,IF($A16-O$5+1&lt;=3,0,IF($A16-O$5+1=4,Assumptions!$B$7,IF($A16-O$5+1=5,Assumptions!$B$8,Assumptions!$B$6)))))*Assumptions!$B$9</f>
        <v/>
      </c>
      <c r="P16" s="11">
        <f>F16*Assumptions!$B$5</f>
        <v/>
      </c>
      <c r="Q16" s="11">
        <f>F16+P16</f>
        <v/>
      </c>
      <c r="R16" s="10">
        <f>1+INT(G16/Assumptions!$B$11)</f>
        <v/>
      </c>
    </row>
    <row r="17">
      <c r="A17" t="n">
        <v>10</v>
      </c>
      <c r="B17" t="inlineStr">
        <is>
          <t>Apr-2027</t>
        </is>
      </c>
      <c r="C17" s="10">
        <f>COUNTIF($H$5:$O$5,"&lt;="&amp;$A17)</f>
        <v/>
      </c>
      <c r="D17" s="11">
        <f>SUM(H17:O17)</f>
        <v/>
      </c>
      <c r="E17" s="11">
        <f>F16*Assumptions!$B$10/12</f>
        <v/>
      </c>
      <c r="F17" s="11">
        <f>F16-E17+D17</f>
        <v/>
      </c>
      <c r="G17" s="11">
        <f>F17-Assumptions!$B$3</f>
        <v/>
      </c>
      <c r="H17" s="11">
        <f>IF(H$5="",0,IF($A17&lt;H$5,0,IF($A17-H$5+1&lt;=3,0,IF($A17-H$5+1=4,Assumptions!$B$7,IF($A17-H$5+1=5,Assumptions!$B$8,Assumptions!$B$6)))))*Assumptions!$B$9</f>
        <v/>
      </c>
      <c r="I17" s="11">
        <f>IF(I$5="",0,IF($A17&lt;I$5,0,IF($A17-I$5+1&lt;=3,0,IF($A17-I$5+1=4,Assumptions!$B$7,IF($A17-I$5+1=5,Assumptions!$B$8,Assumptions!$B$6)))))*Assumptions!$B$9</f>
        <v/>
      </c>
      <c r="J17" s="11">
        <f>IF(J$5="",0,IF($A17&lt;J$5,0,IF($A17-J$5+1&lt;=3,0,IF($A17-J$5+1=4,Assumptions!$B$7,IF($A17-J$5+1=5,Assumptions!$B$8,Assumptions!$B$6)))))*Assumptions!$B$9</f>
        <v/>
      </c>
      <c r="K17" s="11">
        <f>IF(K$5="",0,IF($A17&lt;K$5,0,IF($A17-K$5+1&lt;=3,0,IF($A17-K$5+1=4,Assumptions!$B$7,IF($A17-K$5+1=5,Assumptions!$B$8,Assumptions!$B$6)))))*Assumptions!$B$9</f>
        <v/>
      </c>
      <c r="L17" s="11">
        <f>IF(L$5="",0,IF($A17&lt;L$5,0,IF($A17-L$5+1&lt;=3,0,IF($A17-L$5+1=4,Assumptions!$B$7,IF($A17-L$5+1=5,Assumptions!$B$8,Assumptions!$B$6)))))*Assumptions!$B$9</f>
        <v/>
      </c>
      <c r="M17" s="11">
        <f>IF(M$5="",0,IF($A17&lt;M$5,0,IF($A17-M$5+1&lt;=3,0,IF($A17-M$5+1=4,Assumptions!$B$7,IF($A17-M$5+1=5,Assumptions!$B$8,Assumptions!$B$6)))))*Assumptions!$B$9</f>
        <v/>
      </c>
      <c r="N17" s="11">
        <f>IF(N$5="",0,IF($A17&lt;N$5,0,IF($A17-N$5+1&lt;=3,0,IF($A17-N$5+1=4,Assumptions!$B$7,IF($A17-N$5+1=5,Assumptions!$B$8,Assumptions!$B$6)))))*Assumptions!$B$9</f>
        <v/>
      </c>
      <c r="O17" s="11">
        <f>IF(O$5="",0,IF($A17&lt;O$5,0,IF($A17-O$5+1&lt;=3,0,IF($A17-O$5+1=4,Assumptions!$B$7,IF($A17-O$5+1=5,Assumptions!$B$8,Assumptions!$B$6)))))*Assumptions!$B$9</f>
        <v/>
      </c>
      <c r="P17" s="11">
        <f>F17*Assumptions!$B$5</f>
        <v/>
      </c>
      <c r="Q17" s="11">
        <f>F17+P17</f>
        <v/>
      </c>
      <c r="R17" s="10">
        <f>1+INT(G17/Assumptions!$B$11)</f>
        <v/>
      </c>
    </row>
    <row r="18">
      <c r="A18" t="n">
        <v>11</v>
      </c>
      <c r="B18" t="inlineStr">
        <is>
          <t>May-2027</t>
        </is>
      </c>
      <c r="C18" s="10">
        <f>COUNTIF($H$5:$O$5,"&lt;="&amp;$A18)</f>
        <v/>
      </c>
      <c r="D18" s="11">
        <f>SUM(H18:O18)</f>
        <v/>
      </c>
      <c r="E18" s="11">
        <f>F17*Assumptions!$B$10/12</f>
        <v/>
      </c>
      <c r="F18" s="11">
        <f>F17-E18+D18</f>
        <v/>
      </c>
      <c r="G18" s="11">
        <f>F18-Assumptions!$B$3</f>
        <v/>
      </c>
      <c r="H18" s="11">
        <f>IF(H$5="",0,IF($A18&lt;H$5,0,IF($A18-H$5+1&lt;=3,0,IF($A18-H$5+1=4,Assumptions!$B$7,IF($A18-H$5+1=5,Assumptions!$B$8,Assumptions!$B$6)))))*Assumptions!$B$9</f>
        <v/>
      </c>
      <c r="I18" s="11">
        <f>IF(I$5="",0,IF($A18&lt;I$5,0,IF($A18-I$5+1&lt;=3,0,IF($A18-I$5+1=4,Assumptions!$B$7,IF($A18-I$5+1=5,Assumptions!$B$8,Assumptions!$B$6)))))*Assumptions!$B$9</f>
        <v/>
      </c>
      <c r="J18" s="11">
        <f>IF(J$5="",0,IF($A18&lt;J$5,0,IF($A18-J$5+1&lt;=3,0,IF($A18-J$5+1=4,Assumptions!$B$7,IF($A18-J$5+1=5,Assumptions!$B$8,Assumptions!$B$6)))))*Assumptions!$B$9</f>
        <v/>
      </c>
      <c r="K18" s="11">
        <f>IF(K$5="",0,IF($A18&lt;K$5,0,IF($A18-K$5+1&lt;=3,0,IF($A18-K$5+1=4,Assumptions!$B$7,IF($A18-K$5+1=5,Assumptions!$B$8,Assumptions!$B$6)))))*Assumptions!$B$9</f>
        <v/>
      </c>
      <c r="L18" s="11">
        <f>IF(L$5="",0,IF($A18&lt;L$5,0,IF($A18-L$5+1&lt;=3,0,IF($A18-L$5+1=4,Assumptions!$B$7,IF($A18-L$5+1=5,Assumptions!$B$8,Assumptions!$B$6)))))*Assumptions!$B$9</f>
        <v/>
      </c>
      <c r="M18" s="11">
        <f>IF(M$5="",0,IF($A18&lt;M$5,0,IF($A18-M$5+1&lt;=3,0,IF($A18-M$5+1=4,Assumptions!$B$7,IF($A18-M$5+1=5,Assumptions!$B$8,Assumptions!$B$6)))))*Assumptions!$B$9</f>
        <v/>
      </c>
      <c r="N18" s="11">
        <f>IF(N$5="",0,IF($A18&lt;N$5,0,IF($A18-N$5+1&lt;=3,0,IF($A18-N$5+1=4,Assumptions!$B$7,IF($A18-N$5+1=5,Assumptions!$B$8,Assumptions!$B$6)))))*Assumptions!$B$9</f>
        <v/>
      </c>
      <c r="O18" s="11">
        <f>IF(O$5="",0,IF($A18&lt;O$5,0,IF($A18-O$5+1&lt;=3,0,IF($A18-O$5+1=4,Assumptions!$B$7,IF($A18-O$5+1=5,Assumptions!$B$8,Assumptions!$B$6)))))*Assumptions!$B$9</f>
        <v/>
      </c>
      <c r="P18" s="11">
        <f>F18*Assumptions!$B$5</f>
        <v/>
      </c>
      <c r="Q18" s="11">
        <f>F18+P18</f>
        <v/>
      </c>
      <c r="R18" s="10">
        <f>1+INT(G18/Assumptions!$B$11)</f>
        <v/>
      </c>
    </row>
    <row r="19">
      <c r="A19" t="n">
        <v>12</v>
      </c>
      <c r="B19" t="inlineStr">
        <is>
          <t>Jun-2027</t>
        </is>
      </c>
      <c r="C19" s="10">
        <f>COUNTIF($H$5:$O$5,"&lt;="&amp;$A19)</f>
        <v/>
      </c>
      <c r="D19" s="11">
        <f>SUM(H19:O19)</f>
        <v/>
      </c>
      <c r="E19" s="11">
        <f>F18*Assumptions!$B$10/12</f>
        <v/>
      </c>
      <c r="F19" s="11">
        <f>F18-E19+D19</f>
        <v/>
      </c>
      <c r="G19" s="11">
        <f>F19-Assumptions!$B$3</f>
        <v/>
      </c>
      <c r="H19" s="11">
        <f>IF(H$5="",0,IF($A19&lt;H$5,0,IF($A19-H$5+1&lt;=3,0,IF($A19-H$5+1=4,Assumptions!$B$7,IF($A19-H$5+1=5,Assumptions!$B$8,Assumptions!$B$6)))))*Assumptions!$B$9</f>
        <v/>
      </c>
      <c r="I19" s="11">
        <f>IF(I$5="",0,IF($A19&lt;I$5,0,IF($A19-I$5+1&lt;=3,0,IF($A19-I$5+1=4,Assumptions!$B$7,IF($A19-I$5+1=5,Assumptions!$B$8,Assumptions!$B$6)))))*Assumptions!$B$9</f>
        <v/>
      </c>
      <c r="J19" s="11">
        <f>IF(J$5="",0,IF($A19&lt;J$5,0,IF($A19-J$5+1&lt;=3,0,IF($A19-J$5+1=4,Assumptions!$B$7,IF($A19-J$5+1=5,Assumptions!$B$8,Assumptions!$B$6)))))*Assumptions!$B$9</f>
        <v/>
      </c>
      <c r="K19" s="11">
        <f>IF(K$5="",0,IF($A19&lt;K$5,0,IF($A19-K$5+1&lt;=3,0,IF($A19-K$5+1=4,Assumptions!$B$7,IF($A19-K$5+1=5,Assumptions!$B$8,Assumptions!$B$6)))))*Assumptions!$B$9</f>
        <v/>
      </c>
      <c r="L19" s="11">
        <f>IF(L$5="",0,IF($A19&lt;L$5,0,IF($A19-L$5+1&lt;=3,0,IF($A19-L$5+1=4,Assumptions!$B$7,IF($A19-L$5+1=5,Assumptions!$B$8,Assumptions!$B$6)))))*Assumptions!$B$9</f>
        <v/>
      </c>
      <c r="M19" s="11">
        <f>IF(M$5="",0,IF($A19&lt;M$5,0,IF($A19-M$5+1&lt;=3,0,IF($A19-M$5+1=4,Assumptions!$B$7,IF($A19-M$5+1=5,Assumptions!$B$8,Assumptions!$B$6)))))*Assumptions!$B$9</f>
        <v/>
      </c>
      <c r="N19" s="11">
        <f>IF(N$5="",0,IF($A19&lt;N$5,0,IF($A19-N$5+1&lt;=3,0,IF($A19-N$5+1=4,Assumptions!$B$7,IF($A19-N$5+1=5,Assumptions!$B$8,Assumptions!$B$6)))))*Assumptions!$B$9</f>
        <v/>
      </c>
      <c r="O19" s="11">
        <f>IF(O$5="",0,IF($A19&lt;O$5,0,IF($A19-O$5+1&lt;=3,0,IF($A19-O$5+1=4,Assumptions!$B$7,IF($A19-O$5+1=5,Assumptions!$B$8,Assumptions!$B$6)))))*Assumptions!$B$9</f>
        <v/>
      </c>
      <c r="P19" s="11">
        <f>F19*Assumptions!$B$5</f>
        <v/>
      </c>
      <c r="Q19" s="11">
        <f>F19+P19</f>
        <v/>
      </c>
      <c r="R19" s="10">
        <f>1+INT(G19/Assumptions!$B$11)</f>
        <v/>
      </c>
    </row>
    <row r="20">
      <c r="A20" t="n">
        <v>13</v>
      </c>
      <c r="B20" t="inlineStr">
        <is>
          <t>Jul-2027</t>
        </is>
      </c>
      <c r="C20" s="10">
        <f>COUNTIF($H$5:$O$5,"&lt;="&amp;$A20)</f>
        <v/>
      </c>
      <c r="D20" s="11">
        <f>SUM(H20:O20)</f>
        <v/>
      </c>
      <c r="E20" s="11">
        <f>F19*Assumptions!$B$10/12</f>
        <v/>
      </c>
      <c r="F20" s="11">
        <f>F19-E20+D20</f>
        <v/>
      </c>
      <c r="G20" s="11">
        <f>F20-Assumptions!$B$3</f>
        <v/>
      </c>
      <c r="H20" s="11">
        <f>IF(H$5="",0,IF($A20&lt;H$5,0,IF($A20-H$5+1&lt;=3,0,IF($A20-H$5+1=4,Assumptions!$B$7,IF($A20-H$5+1=5,Assumptions!$B$8,Assumptions!$B$6)))))*Assumptions!$B$9</f>
        <v/>
      </c>
      <c r="I20" s="11">
        <f>IF(I$5="",0,IF($A20&lt;I$5,0,IF($A20-I$5+1&lt;=3,0,IF($A20-I$5+1=4,Assumptions!$B$7,IF($A20-I$5+1=5,Assumptions!$B$8,Assumptions!$B$6)))))*Assumptions!$B$9</f>
        <v/>
      </c>
      <c r="J20" s="11">
        <f>IF(J$5="",0,IF($A20&lt;J$5,0,IF($A20-J$5+1&lt;=3,0,IF($A20-J$5+1=4,Assumptions!$B$7,IF($A20-J$5+1=5,Assumptions!$B$8,Assumptions!$B$6)))))*Assumptions!$B$9</f>
        <v/>
      </c>
      <c r="K20" s="11">
        <f>IF(K$5="",0,IF($A20&lt;K$5,0,IF($A20-K$5+1&lt;=3,0,IF($A20-K$5+1=4,Assumptions!$B$7,IF($A20-K$5+1=5,Assumptions!$B$8,Assumptions!$B$6)))))*Assumptions!$B$9</f>
        <v/>
      </c>
      <c r="L20" s="11">
        <f>IF(L$5="",0,IF($A20&lt;L$5,0,IF($A20-L$5+1&lt;=3,0,IF($A20-L$5+1=4,Assumptions!$B$7,IF($A20-L$5+1=5,Assumptions!$B$8,Assumptions!$B$6)))))*Assumptions!$B$9</f>
        <v/>
      </c>
      <c r="M20" s="11">
        <f>IF(M$5="",0,IF($A20&lt;M$5,0,IF($A20-M$5+1&lt;=3,0,IF($A20-M$5+1=4,Assumptions!$B$7,IF($A20-M$5+1=5,Assumptions!$B$8,Assumptions!$B$6)))))*Assumptions!$B$9</f>
        <v/>
      </c>
      <c r="N20" s="11">
        <f>IF(N$5="",0,IF($A20&lt;N$5,0,IF($A20-N$5+1&lt;=3,0,IF($A20-N$5+1=4,Assumptions!$B$7,IF($A20-N$5+1=5,Assumptions!$B$8,Assumptions!$B$6)))))*Assumptions!$B$9</f>
        <v/>
      </c>
      <c r="O20" s="11">
        <f>IF(O$5="",0,IF($A20&lt;O$5,0,IF($A20-O$5+1&lt;=3,0,IF($A20-O$5+1=4,Assumptions!$B$7,IF($A20-O$5+1=5,Assumptions!$B$8,Assumptions!$B$6)))))*Assumptions!$B$9</f>
        <v/>
      </c>
      <c r="P20" s="11">
        <f>F20*Assumptions!$B$5</f>
        <v/>
      </c>
      <c r="Q20" s="11">
        <f>F20+P20</f>
        <v/>
      </c>
      <c r="R20" s="10">
        <f>1+INT(G20/Assumptions!$B$11)</f>
        <v/>
      </c>
    </row>
    <row r="21">
      <c r="A21" t="n">
        <v>14</v>
      </c>
      <c r="B21" t="inlineStr">
        <is>
          <t>Aug-2027</t>
        </is>
      </c>
      <c r="C21" s="10">
        <f>COUNTIF($H$5:$O$5,"&lt;="&amp;$A21)</f>
        <v/>
      </c>
      <c r="D21" s="11">
        <f>SUM(H21:O21)</f>
        <v/>
      </c>
      <c r="E21" s="11">
        <f>F20*Assumptions!$B$10/12</f>
        <v/>
      </c>
      <c r="F21" s="11">
        <f>F20-E21+D21</f>
        <v/>
      </c>
      <c r="G21" s="11">
        <f>F21-Assumptions!$B$3</f>
        <v/>
      </c>
      <c r="H21" s="11">
        <f>IF(H$5="",0,IF($A21&lt;H$5,0,IF($A21-H$5+1&lt;=3,0,IF($A21-H$5+1=4,Assumptions!$B$7,IF($A21-H$5+1=5,Assumptions!$B$8,Assumptions!$B$6)))))*Assumptions!$B$9</f>
        <v/>
      </c>
      <c r="I21" s="11">
        <f>IF(I$5="",0,IF($A21&lt;I$5,0,IF($A21-I$5+1&lt;=3,0,IF($A21-I$5+1=4,Assumptions!$B$7,IF($A21-I$5+1=5,Assumptions!$B$8,Assumptions!$B$6)))))*Assumptions!$B$9</f>
        <v/>
      </c>
      <c r="J21" s="11">
        <f>IF(J$5="",0,IF($A21&lt;J$5,0,IF($A21-J$5+1&lt;=3,0,IF($A21-J$5+1=4,Assumptions!$B$7,IF($A21-J$5+1=5,Assumptions!$B$8,Assumptions!$B$6)))))*Assumptions!$B$9</f>
        <v/>
      </c>
      <c r="K21" s="11">
        <f>IF(K$5="",0,IF($A21&lt;K$5,0,IF($A21-K$5+1&lt;=3,0,IF($A21-K$5+1=4,Assumptions!$B$7,IF($A21-K$5+1=5,Assumptions!$B$8,Assumptions!$B$6)))))*Assumptions!$B$9</f>
        <v/>
      </c>
      <c r="L21" s="11">
        <f>IF(L$5="",0,IF($A21&lt;L$5,0,IF($A21-L$5+1&lt;=3,0,IF($A21-L$5+1=4,Assumptions!$B$7,IF($A21-L$5+1=5,Assumptions!$B$8,Assumptions!$B$6)))))*Assumptions!$B$9</f>
        <v/>
      </c>
      <c r="M21" s="11">
        <f>IF(M$5="",0,IF($A21&lt;M$5,0,IF($A21-M$5+1&lt;=3,0,IF($A21-M$5+1=4,Assumptions!$B$7,IF($A21-M$5+1=5,Assumptions!$B$8,Assumptions!$B$6)))))*Assumptions!$B$9</f>
        <v/>
      </c>
      <c r="N21" s="11">
        <f>IF(N$5="",0,IF($A21&lt;N$5,0,IF($A21-N$5+1&lt;=3,0,IF($A21-N$5+1=4,Assumptions!$B$7,IF($A21-N$5+1=5,Assumptions!$B$8,Assumptions!$B$6)))))*Assumptions!$B$9</f>
        <v/>
      </c>
      <c r="O21" s="11">
        <f>IF(O$5="",0,IF($A21&lt;O$5,0,IF($A21-O$5+1&lt;=3,0,IF($A21-O$5+1=4,Assumptions!$B$7,IF($A21-O$5+1=5,Assumptions!$B$8,Assumptions!$B$6)))))*Assumptions!$B$9</f>
        <v/>
      </c>
      <c r="P21" s="11">
        <f>F21*Assumptions!$B$5</f>
        <v/>
      </c>
      <c r="Q21" s="11">
        <f>F21+P21</f>
        <v/>
      </c>
      <c r="R21" s="10">
        <f>1+INT(G21/Assumptions!$B$11)</f>
        <v/>
      </c>
    </row>
    <row r="22">
      <c r="A22" t="n">
        <v>15</v>
      </c>
      <c r="B22" t="inlineStr">
        <is>
          <t>Sep-2027</t>
        </is>
      </c>
      <c r="C22" s="10">
        <f>COUNTIF($H$5:$O$5,"&lt;="&amp;$A22)</f>
        <v/>
      </c>
      <c r="D22" s="11">
        <f>SUM(H22:O22)</f>
        <v/>
      </c>
      <c r="E22" s="11">
        <f>F21*Assumptions!$B$10/12</f>
        <v/>
      </c>
      <c r="F22" s="11">
        <f>F21-E22+D22</f>
        <v/>
      </c>
      <c r="G22" s="11">
        <f>F22-Assumptions!$B$3</f>
        <v/>
      </c>
      <c r="H22" s="11">
        <f>IF(H$5="",0,IF($A22&lt;H$5,0,IF($A22-H$5+1&lt;=3,0,IF($A22-H$5+1=4,Assumptions!$B$7,IF($A22-H$5+1=5,Assumptions!$B$8,Assumptions!$B$6)))))*Assumptions!$B$9</f>
        <v/>
      </c>
      <c r="I22" s="11">
        <f>IF(I$5="",0,IF($A22&lt;I$5,0,IF($A22-I$5+1&lt;=3,0,IF($A22-I$5+1=4,Assumptions!$B$7,IF($A22-I$5+1=5,Assumptions!$B$8,Assumptions!$B$6)))))*Assumptions!$B$9</f>
        <v/>
      </c>
      <c r="J22" s="11">
        <f>IF(J$5="",0,IF($A22&lt;J$5,0,IF($A22-J$5+1&lt;=3,0,IF($A22-J$5+1=4,Assumptions!$B$7,IF($A22-J$5+1=5,Assumptions!$B$8,Assumptions!$B$6)))))*Assumptions!$B$9</f>
        <v/>
      </c>
      <c r="K22" s="11">
        <f>IF(K$5="",0,IF($A22&lt;K$5,0,IF($A22-K$5+1&lt;=3,0,IF($A22-K$5+1=4,Assumptions!$B$7,IF($A22-K$5+1=5,Assumptions!$B$8,Assumptions!$B$6)))))*Assumptions!$B$9</f>
        <v/>
      </c>
      <c r="L22" s="11">
        <f>IF(L$5="",0,IF($A22&lt;L$5,0,IF($A22-L$5+1&lt;=3,0,IF($A22-L$5+1=4,Assumptions!$B$7,IF($A22-L$5+1=5,Assumptions!$B$8,Assumptions!$B$6)))))*Assumptions!$B$9</f>
        <v/>
      </c>
      <c r="M22" s="11">
        <f>IF(M$5="",0,IF($A22&lt;M$5,0,IF($A22-M$5+1&lt;=3,0,IF($A22-M$5+1=4,Assumptions!$B$7,IF($A22-M$5+1=5,Assumptions!$B$8,Assumptions!$B$6)))))*Assumptions!$B$9</f>
        <v/>
      </c>
      <c r="N22" s="11">
        <f>IF(N$5="",0,IF($A22&lt;N$5,0,IF($A22-N$5+1&lt;=3,0,IF($A22-N$5+1=4,Assumptions!$B$7,IF($A22-N$5+1=5,Assumptions!$B$8,Assumptions!$B$6)))))*Assumptions!$B$9</f>
        <v/>
      </c>
      <c r="O22" s="11">
        <f>IF(O$5="",0,IF($A22&lt;O$5,0,IF($A22-O$5+1&lt;=3,0,IF($A22-O$5+1=4,Assumptions!$B$7,IF($A22-O$5+1=5,Assumptions!$B$8,Assumptions!$B$6)))))*Assumptions!$B$9</f>
        <v/>
      </c>
      <c r="P22" s="11">
        <f>F22*Assumptions!$B$5</f>
        <v/>
      </c>
      <c r="Q22" s="11">
        <f>F22+P22</f>
        <v/>
      </c>
      <c r="R22" s="10">
        <f>1+INT(G22/Assumptions!$B$11)</f>
        <v/>
      </c>
    </row>
    <row r="23">
      <c r="A23" t="n">
        <v>16</v>
      </c>
      <c r="B23" t="inlineStr">
        <is>
          <t>Oct-2027</t>
        </is>
      </c>
      <c r="C23" s="10">
        <f>COUNTIF($H$5:$O$5,"&lt;="&amp;$A23)</f>
        <v/>
      </c>
      <c r="D23" s="11">
        <f>SUM(H23:O23)</f>
        <v/>
      </c>
      <c r="E23" s="11">
        <f>F22*Assumptions!$B$10/12</f>
        <v/>
      </c>
      <c r="F23" s="11">
        <f>F22-E23+D23</f>
        <v/>
      </c>
      <c r="G23" s="11">
        <f>F23-Assumptions!$B$3</f>
        <v/>
      </c>
      <c r="H23" s="11">
        <f>IF(H$5="",0,IF($A23&lt;H$5,0,IF($A23-H$5+1&lt;=3,0,IF($A23-H$5+1=4,Assumptions!$B$7,IF($A23-H$5+1=5,Assumptions!$B$8,Assumptions!$B$6)))))*Assumptions!$B$9</f>
        <v/>
      </c>
      <c r="I23" s="11">
        <f>IF(I$5="",0,IF($A23&lt;I$5,0,IF($A23-I$5+1&lt;=3,0,IF($A23-I$5+1=4,Assumptions!$B$7,IF($A23-I$5+1=5,Assumptions!$B$8,Assumptions!$B$6)))))*Assumptions!$B$9</f>
        <v/>
      </c>
      <c r="J23" s="11">
        <f>IF(J$5="",0,IF($A23&lt;J$5,0,IF($A23-J$5+1&lt;=3,0,IF($A23-J$5+1=4,Assumptions!$B$7,IF($A23-J$5+1=5,Assumptions!$B$8,Assumptions!$B$6)))))*Assumptions!$B$9</f>
        <v/>
      </c>
      <c r="K23" s="11">
        <f>IF(K$5="",0,IF($A23&lt;K$5,0,IF($A23-K$5+1&lt;=3,0,IF($A23-K$5+1=4,Assumptions!$B$7,IF($A23-K$5+1=5,Assumptions!$B$8,Assumptions!$B$6)))))*Assumptions!$B$9</f>
        <v/>
      </c>
      <c r="L23" s="11">
        <f>IF(L$5="",0,IF($A23&lt;L$5,0,IF($A23-L$5+1&lt;=3,0,IF($A23-L$5+1=4,Assumptions!$B$7,IF($A23-L$5+1=5,Assumptions!$B$8,Assumptions!$B$6)))))*Assumptions!$B$9</f>
        <v/>
      </c>
      <c r="M23" s="11">
        <f>IF(M$5="",0,IF($A23&lt;M$5,0,IF($A23-M$5+1&lt;=3,0,IF($A23-M$5+1=4,Assumptions!$B$7,IF($A23-M$5+1=5,Assumptions!$B$8,Assumptions!$B$6)))))*Assumptions!$B$9</f>
        <v/>
      </c>
      <c r="N23" s="11">
        <f>IF(N$5="",0,IF($A23&lt;N$5,0,IF($A23-N$5+1&lt;=3,0,IF($A23-N$5+1=4,Assumptions!$B$7,IF($A23-N$5+1=5,Assumptions!$B$8,Assumptions!$B$6)))))*Assumptions!$B$9</f>
        <v/>
      </c>
      <c r="O23" s="11">
        <f>IF(O$5="",0,IF($A23&lt;O$5,0,IF($A23-O$5+1&lt;=3,0,IF($A23-O$5+1=4,Assumptions!$B$7,IF($A23-O$5+1=5,Assumptions!$B$8,Assumptions!$B$6)))))*Assumptions!$B$9</f>
        <v/>
      </c>
      <c r="P23" s="11">
        <f>F23*Assumptions!$B$5</f>
        <v/>
      </c>
      <c r="Q23" s="11">
        <f>F23+P23</f>
        <v/>
      </c>
      <c r="R23" s="10">
        <f>1+INT(G23/Assumptions!$B$11)</f>
        <v/>
      </c>
    </row>
    <row r="24">
      <c r="A24" t="n">
        <v>17</v>
      </c>
      <c r="B24" t="inlineStr">
        <is>
          <t>Nov-2027</t>
        </is>
      </c>
      <c r="C24" s="10">
        <f>COUNTIF($H$5:$O$5,"&lt;="&amp;$A24)</f>
        <v/>
      </c>
      <c r="D24" s="11">
        <f>SUM(H24:O24)</f>
        <v/>
      </c>
      <c r="E24" s="11">
        <f>F23*Assumptions!$B$10/12</f>
        <v/>
      </c>
      <c r="F24" s="11">
        <f>F23-E24+D24</f>
        <v/>
      </c>
      <c r="G24" s="11">
        <f>F24-Assumptions!$B$3</f>
        <v/>
      </c>
      <c r="H24" s="11">
        <f>IF(H$5="",0,IF($A24&lt;H$5,0,IF($A24-H$5+1&lt;=3,0,IF($A24-H$5+1=4,Assumptions!$B$7,IF($A24-H$5+1=5,Assumptions!$B$8,Assumptions!$B$6)))))*Assumptions!$B$9</f>
        <v/>
      </c>
      <c r="I24" s="11">
        <f>IF(I$5="",0,IF($A24&lt;I$5,0,IF($A24-I$5+1&lt;=3,0,IF($A24-I$5+1=4,Assumptions!$B$7,IF($A24-I$5+1=5,Assumptions!$B$8,Assumptions!$B$6)))))*Assumptions!$B$9</f>
        <v/>
      </c>
      <c r="J24" s="11">
        <f>IF(J$5="",0,IF($A24&lt;J$5,0,IF($A24-J$5+1&lt;=3,0,IF($A24-J$5+1=4,Assumptions!$B$7,IF($A24-J$5+1=5,Assumptions!$B$8,Assumptions!$B$6)))))*Assumptions!$B$9</f>
        <v/>
      </c>
      <c r="K24" s="11">
        <f>IF(K$5="",0,IF($A24&lt;K$5,0,IF($A24-K$5+1&lt;=3,0,IF($A24-K$5+1=4,Assumptions!$B$7,IF($A24-K$5+1=5,Assumptions!$B$8,Assumptions!$B$6)))))*Assumptions!$B$9</f>
        <v/>
      </c>
      <c r="L24" s="11">
        <f>IF(L$5="",0,IF($A24&lt;L$5,0,IF($A24-L$5+1&lt;=3,0,IF($A24-L$5+1=4,Assumptions!$B$7,IF($A24-L$5+1=5,Assumptions!$B$8,Assumptions!$B$6)))))*Assumptions!$B$9</f>
        <v/>
      </c>
      <c r="M24" s="11">
        <f>IF(M$5="",0,IF($A24&lt;M$5,0,IF($A24-M$5+1&lt;=3,0,IF($A24-M$5+1=4,Assumptions!$B$7,IF($A24-M$5+1=5,Assumptions!$B$8,Assumptions!$B$6)))))*Assumptions!$B$9</f>
        <v/>
      </c>
      <c r="N24" s="11">
        <f>IF(N$5="",0,IF($A24&lt;N$5,0,IF($A24-N$5+1&lt;=3,0,IF($A24-N$5+1=4,Assumptions!$B$7,IF($A24-N$5+1=5,Assumptions!$B$8,Assumptions!$B$6)))))*Assumptions!$B$9</f>
        <v/>
      </c>
      <c r="O24" s="11">
        <f>IF(O$5="",0,IF($A24&lt;O$5,0,IF($A24-O$5+1&lt;=3,0,IF($A24-O$5+1=4,Assumptions!$B$7,IF($A24-O$5+1=5,Assumptions!$B$8,Assumptions!$B$6)))))*Assumptions!$B$9</f>
        <v/>
      </c>
      <c r="P24" s="11">
        <f>F24*Assumptions!$B$5</f>
        <v/>
      </c>
      <c r="Q24" s="11">
        <f>F24+P24</f>
        <v/>
      </c>
      <c r="R24" s="10">
        <f>1+INT(G24/Assumptions!$B$11)</f>
        <v/>
      </c>
    </row>
    <row r="25">
      <c r="A25" t="n">
        <v>18</v>
      </c>
      <c r="B25" t="inlineStr">
        <is>
          <t>Dec-2027</t>
        </is>
      </c>
      <c r="C25" s="10">
        <f>COUNTIF($H$5:$O$5,"&lt;="&amp;$A25)</f>
        <v/>
      </c>
      <c r="D25" s="11">
        <f>SUM(H25:O25)</f>
        <v/>
      </c>
      <c r="E25" s="11">
        <f>F24*Assumptions!$B$10/12</f>
        <v/>
      </c>
      <c r="F25" s="11">
        <f>F24-E25+D25</f>
        <v/>
      </c>
      <c r="G25" s="11">
        <f>F25-Assumptions!$B$3</f>
        <v/>
      </c>
      <c r="H25" s="11">
        <f>IF(H$5="",0,IF($A25&lt;H$5,0,IF($A25-H$5+1&lt;=3,0,IF($A25-H$5+1=4,Assumptions!$B$7,IF($A25-H$5+1=5,Assumptions!$B$8,Assumptions!$B$6)))))*Assumptions!$B$9</f>
        <v/>
      </c>
      <c r="I25" s="11">
        <f>IF(I$5="",0,IF($A25&lt;I$5,0,IF($A25-I$5+1&lt;=3,0,IF($A25-I$5+1=4,Assumptions!$B$7,IF($A25-I$5+1=5,Assumptions!$B$8,Assumptions!$B$6)))))*Assumptions!$B$9</f>
        <v/>
      </c>
      <c r="J25" s="11">
        <f>IF(J$5="",0,IF($A25&lt;J$5,0,IF($A25-J$5+1&lt;=3,0,IF($A25-J$5+1=4,Assumptions!$B$7,IF($A25-J$5+1=5,Assumptions!$B$8,Assumptions!$B$6)))))*Assumptions!$B$9</f>
        <v/>
      </c>
      <c r="K25" s="11">
        <f>IF(K$5="",0,IF($A25&lt;K$5,0,IF($A25-K$5+1&lt;=3,0,IF($A25-K$5+1=4,Assumptions!$B$7,IF($A25-K$5+1=5,Assumptions!$B$8,Assumptions!$B$6)))))*Assumptions!$B$9</f>
        <v/>
      </c>
      <c r="L25" s="11">
        <f>IF(L$5="",0,IF($A25&lt;L$5,0,IF($A25-L$5+1&lt;=3,0,IF($A25-L$5+1=4,Assumptions!$B$7,IF($A25-L$5+1=5,Assumptions!$B$8,Assumptions!$B$6)))))*Assumptions!$B$9</f>
        <v/>
      </c>
      <c r="M25" s="11">
        <f>IF(M$5="",0,IF($A25&lt;M$5,0,IF($A25-M$5+1&lt;=3,0,IF($A25-M$5+1=4,Assumptions!$B$7,IF($A25-M$5+1=5,Assumptions!$B$8,Assumptions!$B$6)))))*Assumptions!$B$9</f>
        <v/>
      </c>
      <c r="N25" s="11">
        <f>IF(N$5="",0,IF($A25&lt;N$5,0,IF($A25-N$5+1&lt;=3,0,IF($A25-N$5+1=4,Assumptions!$B$7,IF($A25-N$5+1=5,Assumptions!$B$8,Assumptions!$B$6)))))*Assumptions!$B$9</f>
        <v/>
      </c>
      <c r="O25" s="11">
        <f>IF(O$5="",0,IF($A25&lt;O$5,0,IF($A25-O$5+1&lt;=3,0,IF($A25-O$5+1=4,Assumptions!$B$7,IF($A25-O$5+1=5,Assumptions!$B$8,Assumptions!$B$6)))))*Assumptions!$B$9</f>
        <v/>
      </c>
      <c r="P25" s="11">
        <f>F25*Assumptions!$B$5</f>
        <v/>
      </c>
      <c r="Q25" s="11">
        <f>F25+P25</f>
        <v/>
      </c>
      <c r="R25" s="10">
        <f>1+INT(G25/Assumptions!$B$11)</f>
        <v/>
      </c>
    </row>
    <row r="26">
      <c r="A26" t="n">
        <v>19</v>
      </c>
      <c r="B26" t="inlineStr">
        <is>
          <t>Jan-2028</t>
        </is>
      </c>
      <c r="C26" s="10">
        <f>COUNTIF($H$5:$O$5,"&lt;="&amp;$A26)</f>
        <v/>
      </c>
      <c r="D26" s="11">
        <f>SUM(H26:O26)</f>
        <v/>
      </c>
      <c r="E26" s="11">
        <f>F25*Assumptions!$B$10/12</f>
        <v/>
      </c>
      <c r="F26" s="11">
        <f>F25-E26+D26</f>
        <v/>
      </c>
      <c r="G26" s="11">
        <f>F26-Assumptions!$B$3</f>
        <v/>
      </c>
      <c r="H26" s="11">
        <f>IF(H$5="",0,IF($A26&lt;H$5,0,IF($A26-H$5+1&lt;=3,0,IF($A26-H$5+1=4,Assumptions!$B$7,IF($A26-H$5+1=5,Assumptions!$B$8,Assumptions!$B$6)))))*Assumptions!$B$9</f>
        <v/>
      </c>
      <c r="I26" s="11">
        <f>IF(I$5="",0,IF($A26&lt;I$5,0,IF($A26-I$5+1&lt;=3,0,IF($A26-I$5+1=4,Assumptions!$B$7,IF($A26-I$5+1=5,Assumptions!$B$8,Assumptions!$B$6)))))*Assumptions!$B$9</f>
        <v/>
      </c>
      <c r="J26" s="11">
        <f>IF(J$5="",0,IF($A26&lt;J$5,0,IF($A26-J$5+1&lt;=3,0,IF($A26-J$5+1=4,Assumptions!$B$7,IF($A26-J$5+1=5,Assumptions!$B$8,Assumptions!$B$6)))))*Assumptions!$B$9</f>
        <v/>
      </c>
      <c r="K26" s="11">
        <f>IF(K$5="",0,IF($A26&lt;K$5,0,IF($A26-K$5+1&lt;=3,0,IF($A26-K$5+1=4,Assumptions!$B$7,IF($A26-K$5+1=5,Assumptions!$B$8,Assumptions!$B$6)))))*Assumptions!$B$9</f>
        <v/>
      </c>
      <c r="L26" s="11">
        <f>IF(L$5="",0,IF($A26&lt;L$5,0,IF($A26-L$5+1&lt;=3,0,IF($A26-L$5+1=4,Assumptions!$B$7,IF($A26-L$5+1=5,Assumptions!$B$8,Assumptions!$B$6)))))*Assumptions!$B$9</f>
        <v/>
      </c>
      <c r="M26" s="11">
        <f>IF(M$5="",0,IF($A26&lt;M$5,0,IF($A26-M$5+1&lt;=3,0,IF($A26-M$5+1=4,Assumptions!$B$7,IF($A26-M$5+1=5,Assumptions!$B$8,Assumptions!$B$6)))))*Assumptions!$B$9</f>
        <v/>
      </c>
      <c r="N26" s="11">
        <f>IF(N$5="",0,IF($A26&lt;N$5,0,IF($A26-N$5+1&lt;=3,0,IF($A26-N$5+1=4,Assumptions!$B$7,IF($A26-N$5+1=5,Assumptions!$B$8,Assumptions!$B$6)))))*Assumptions!$B$9</f>
        <v/>
      </c>
      <c r="O26" s="11">
        <f>IF(O$5="",0,IF($A26&lt;O$5,0,IF($A26-O$5+1&lt;=3,0,IF($A26-O$5+1=4,Assumptions!$B$7,IF($A26-O$5+1=5,Assumptions!$B$8,Assumptions!$B$6)))))*Assumptions!$B$9</f>
        <v/>
      </c>
      <c r="P26" s="11">
        <f>F26*Assumptions!$B$5</f>
        <v/>
      </c>
      <c r="Q26" s="11">
        <f>F26+P26</f>
        <v/>
      </c>
      <c r="R26" s="10">
        <f>1+INT(G26/Assumptions!$B$11)</f>
        <v/>
      </c>
    </row>
    <row r="27">
      <c r="A27" t="n">
        <v>20</v>
      </c>
      <c r="B27" t="inlineStr">
        <is>
          <t>Feb-2028</t>
        </is>
      </c>
      <c r="C27" s="10">
        <f>COUNTIF($H$5:$O$5,"&lt;="&amp;$A27)</f>
        <v/>
      </c>
      <c r="D27" s="11">
        <f>SUM(H27:O27)</f>
        <v/>
      </c>
      <c r="E27" s="11">
        <f>F26*Assumptions!$B$10/12</f>
        <v/>
      </c>
      <c r="F27" s="11">
        <f>F26-E27+D27</f>
        <v/>
      </c>
      <c r="G27" s="11">
        <f>F27-Assumptions!$B$3</f>
        <v/>
      </c>
      <c r="H27" s="11">
        <f>IF(H$5="",0,IF($A27&lt;H$5,0,IF($A27-H$5+1&lt;=3,0,IF($A27-H$5+1=4,Assumptions!$B$7,IF($A27-H$5+1=5,Assumptions!$B$8,Assumptions!$B$6)))))*Assumptions!$B$9</f>
        <v/>
      </c>
      <c r="I27" s="11">
        <f>IF(I$5="",0,IF($A27&lt;I$5,0,IF($A27-I$5+1&lt;=3,0,IF($A27-I$5+1=4,Assumptions!$B$7,IF($A27-I$5+1=5,Assumptions!$B$8,Assumptions!$B$6)))))*Assumptions!$B$9</f>
        <v/>
      </c>
      <c r="J27" s="11">
        <f>IF(J$5="",0,IF($A27&lt;J$5,0,IF($A27-J$5+1&lt;=3,0,IF($A27-J$5+1=4,Assumptions!$B$7,IF($A27-J$5+1=5,Assumptions!$B$8,Assumptions!$B$6)))))*Assumptions!$B$9</f>
        <v/>
      </c>
      <c r="K27" s="11">
        <f>IF(K$5="",0,IF($A27&lt;K$5,0,IF($A27-K$5+1&lt;=3,0,IF($A27-K$5+1=4,Assumptions!$B$7,IF($A27-K$5+1=5,Assumptions!$B$8,Assumptions!$B$6)))))*Assumptions!$B$9</f>
        <v/>
      </c>
      <c r="L27" s="11">
        <f>IF(L$5="",0,IF($A27&lt;L$5,0,IF($A27-L$5+1&lt;=3,0,IF($A27-L$5+1=4,Assumptions!$B$7,IF($A27-L$5+1=5,Assumptions!$B$8,Assumptions!$B$6)))))*Assumptions!$B$9</f>
        <v/>
      </c>
      <c r="M27" s="11">
        <f>IF(M$5="",0,IF($A27&lt;M$5,0,IF($A27-M$5+1&lt;=3,0,IF($A27-M$5+1=4,Assumptions!$B$7,IF($A27-M$5+1=5,Assumptions!$B$8,Assumptions!$B$6)))))*Assumptions!$B$9</f>
        <v/>
      </c>
      <c r="N27" s="11">
        <f>IF(N$5="",0,IF($A27&lt;N$5,0,IF($A27-N$5+1&lt;=3,0,IF($A27-N$5+1=4,Assumptions!$B$7,IF($A27-N$5+1=5,Assumptions!$B$8,Assumptions!$B$6)))))*Assumptions!$B$9</f>
        <v/>
      </c>
      <c r="O27" s="11">
        <f>IF(O$5="",0,IF($A27&lt;O$5,0,IF($A27-O$5+1&lt;=3,0,IF($A27-O$5+1=4,Assumptions!$B$7,IF($A27-O$5+1=5,Assumptions!$B$8,Assumptions!$B$6)))))*Assumptions!$B$9</f>
        <v/>
      </c>
      <c r="P27" s="11">
        <f>F27*Assumptions!$B$5</f>
        <v/>
      </c>
      <c r="Q27" s="11">
        <f>F27+P27</f>
        <v/>
      </c>
      <c r="R27" s="10">
        <f>1+INT(G27/Assumptions!$B$11)</f>
        <v/>
      </c>
    </row>
    <row r="28">
      <c r="A28" t="n">
        <v>21</v>
      </c>
      <c r="B28" t="inlineStr">
        <is>
          <t>Mar-2028</t>
        </is>
      </c>
      <c r="C28" s="10">
        <f>COUNTIF($H$5:$O$5,"&lt;="&amp;$A28)</f>
        <v/>
      </c>
      <c r="D28" s="11">
        <f>SUM(H28:O28)</f>
        <v/>
      </c>
      <c r="E28" s="11">
        <f>F27*Assumptions!$B$10/12</f>
        <v/>
      </c>
      <c r="F28" s="11">
        <f>F27-E28+D28</f>
        <v/>
      </c>
      <c r="G28" s="11">
        <f>F28-Assumptions!$B$3</f>
        <v/>
      </c>
      <c r="H28" s="11">
        <f>IF(H$5="",0,IF($A28&lt;H$5,0,IF($A28-H$5+1&lt;=3,0,IF($A28-H$5+1=4,Assumptions!$B$7,IF($A28-H$5+1=5,Assumptions!$B$8,Assumptions!$B$6)))))*Assumptions!$B$9</f>
        <v/>
      </c>
      <c r="I28" s="11">
        <f>IF(I$5="",0,IF($A28&lt;I$5,0,IF($A28-I$5+1&lt;=3,0,IF($A28-I$5+1=4,Assumptions!$B$7,IF($A28-I$5+1=5,Assumptions!$B$8,Assumptions!$B$6)))))*Assumptions!$B$9</f>
        <v/>
      </c>
      <c r="J28" s="11">
        <f>IF(J$5="",0,IF($A28&lt;J$5,0,IF($A28-J$5+1&lt;=3,0,IF($A28-J$5+1=4,Assumptions!$B$7,IF($A28-J$5+1=5,Assumptions!$B$8,Assumptions!$B$6)))))*Assumptions!$B$9</f>
        <v/>
      </c>
      <c r="K28" s="11">
        <f>IF(K$5="",0,IF($A28&lt;K$5,0,IF($A28-K$5+1&lt;=3,0,IF($A28-K$5+1=4,Assumptions!$B$7,IF($A28-K$5+1=5,Assumptions!$B$8,Assumptions!$B$6)))))*Assumptions!$B$9</f>
        <v/>
      </c>
      <c r="L28" s="11">
        <f>IF(L$5="",0,IF($A28&lt;L$5,0,IF($A28-L$5+1&lt;=3,0,IF($A28-L$5+1=4,Assumptions!$B$7,IF($A28-L$5+1=5,Assumptions!$B$8,Assumptions!$B$6)))))*Assumptions!$B$9</f>
        <v/>
      </c>
      <c r="M28" s="11">
        <f>IF(M$5="",0,IF($A28&lt;M$5,0,IF($A28-M$5+1&lt;=3,0,IF($A28-M$5+1=4,Assumptions!$B$7,IF($A28-M$5+1=5,Assumptions!$B$8,Assumptions!$B$6)))))*Assumptions!$B$9</f>
        <v/>
      </c>
      <c r="N28" s="11">
        <f>IF(N$5="",0,IF($A28&lt;N$5,0,IF($A28-N$5+1&lt;=3,0,IF($A28-N$5+1=4,Assumptions!$B$7,IF($A28-N$5+1=5,Assumptions!$B$8,Assumptions!$B$6)))))*Assumptions!$B$9</f>
        <v/>
      </c>
      <c r="O28" s="11">
        <f>IF(O$5="",0,IF($A28&lt;O$5,0,IF($A28-O$5+1&lt;=3,0,IF($A28-O$5+1=4,Assumptions!$B$7,IF($A28-O$5+1=5,Assumptions!$B$8,Assumptions!$B$6)))))*Assumptions!$B$9</f>
        <v/>
      </c>
      <c r="P28" s="11">
        <f>F28*Assumptions!$B$5</f>
        <v/>
      </c>
      <c r="Q28" s="11">
        <f>F28+P28</f>
        <v/>
      </c>
      <c r="R28" s="10">
        <f>1+INT(G28/Assumptions!$B$11)</f>
        <v/>
      </c>
    </row>
    <row r="29">
      <c r="A29" t="n">
        <v>22</v>
      </c>
      <c r="B29" t="inlineStr">
        <is>
          <t>Apr-2028</t>
        </is>
      </c>
      <c r="C29" s="10">
        <f>COUNTIF($H$5:$O$5,"&lt;="&amp;$A29)</f>
        <v/>
      </c>
      <c r="D29" s="11">
        <f>SUM(H29:O29)</f>
        <v/>
      </c>
      <c r="E29" s="11">
        <f>F28*Assumptions!$B$10/12</f>
        <v/>
      </c>
      <c r="F29" s="11">
        <f>F28-E29+D29</f>
        <v/>
      </c>
      <c r="G29" s="11">
        <f>F29-Assumptions!$B$3</f>
        <v/>
      </c>
      <c r="H29" s="11">
        <f>IF(H$5="",0,IF($A29&lt;H$5,0,IF($A29-H$5+1&lt;=3,0,IF($A29-H$5+1=4,Assumptions!$B$7,IF($A29-H$5+1=5,Assumptions!$B$8,Assumptions!$B$6)))))*Assumptions!$B$9</f>
        <v/>
      </c>
      <c r="I29" s="11">
        <f>IF(I$5="",0,IF($A29&lt;I$5,0,IF($A29-I$5+1&lt;=3,0,IF($A29-I$5+1=4,Assumptions!$B$7,IF($A29-I$5+1=5,Assumptions!$B$8,Assumptions!$B$6)))))*Assumptions!$B$9</f>
        <v/>
      </c>
      <c r="J29" s="11">
        <f>IF(J$5="",0,IF($A29&lt;J$5,0,IF($A29-J$5+1&lt;=3,0,IF($A29-J$5+1=4,Assumptions!$B$7,IF($A29-J$5+1=5,Assumptions!$B$8,Assumptions!$B$6)))))*Assumptions!$B$9</f>
        <v/>
      </c>
      <c r="K29" s="11">
        <f>IF(K$5="",0,IF($A29&lt;K$5,0,IF($A29-K$5+1&lt;=3,0,IF($A29-K$5+1=4,Assumptions!$B$7,IF($A29-K$5+1=5,Assumptions!$B$8,Assumptions!$B$6)))))*Assumptions!$B$9</f>
        <v/>
      </c>
      <c r="L29" s="11">
        <f>IF(L$5="",0,IF($A29&lt;L$5,0,IF($A29-L$5+1&lt;=3,0,IF($A29-L$5+1=4,Assumptions!$B$7,IF($A29-L$5+1=5,Assumptions!$B$8,Assumptions!$B$6)))))*Assumptions!$B$9</f>
        <v/>
      </c>
      <c r="M29" s="11">
        <f>IF(M$5="",0,IF($A29&lt;M$5,0,IF($A29-M$5+1&lt;=3,0,IF($A29-M$5+1=4,Assumptions!$B$7,IF($A29-M$5+1=5,Assumptions!$B$8,Assumptions!$B$6)))))*Assumptions!$B$9</f>
        <v/>
      </c>
      <c r="N29" s="11">
        <f>IF(N$5="",0,IF($A29&lt;N$5,0,IF($A29-N$5+1&lt;=3,0,IF($A29-N$5+1=4,Assumptions!$B$7,IF($A29-N$5+1=5,Assumptions!$B$8,Assumptions!$B$6)))))*Assumptions!$B$9</f>
        <v/>
      </c>
      <c r="O29" s="11">
        <f>IF(O$5="",0,IF($A29&lt;O$5,0,IF($A29-O$5+1&lt;=3,0,IF($A29-O$5+1=4,Assumptions!$B$7,IF($A29-O$5+1=5,Assumptions!$B$8,Assumptions!$B$6)))))*Assumptions!$B$9</f>
        <v/>
      </c>
      <c r="P29" s="11">
        <f>F29*Assumptions!$B$5</f>
        <v/>
      </c>
      <c r="Q29" s="11">
        <f>F29+P29</f>
        <v/>
      </c>
      <c r="R29" s="10">
        <f>1+INT(G29/Assumptions!$B$11)</f>
        <v/>
      </c>
    </row>
    <row r="30">
      <c r="A30" t="n">
        <v>23</v>
      </c>
      <c r="B30" t="inlineStr">
        <is>
          <t>May-2028</t>
        </is>
      </c>
      <c r="C30" s="10">
        <f>COUNTIF($H$5:$O$5,"&lt;="&amp;$A30)</f>
        <v/>
      </c>
      <c r="D30" s="11">
        <f>SUM(H30:O30)</f>
        <v/>
      </c>
      <c r="E30" s="11">
        <f>F29*Assumptions!$B$10/12</f>
        <v/>
      </c>
      <c r="F30" s="11">
        <f>F29-E30+D30</f>
        <v/>
      </c>
      <c r="G30" s="11">
        <f>F30-Assumptions!$B$3</f>
        <v/>
      </c>
      <c r="H30" s="11">
        <f>IF(H$5="",0,IF($A30&lt;H$5,0,IF($A30-H$5+1&lt;=3,0,IF($A30-H$5+1=4,Assumptions!$B$7,IF($A30-H$5+1=5,Assumptions!$B$8,Assumptions!$B$6)))))*Assumptions!$B$9</f>
        <v/>
      </c>
      <c r="I30" s="11">
        <f>IF(I$5="",0,IF($A30&lt;I$5,0,IF($A30-I$5+1&lt;=3,0,IF($A30-I$5+1=4,Assumptions!$B$7,IF($A30-I$5+1=5,Assumptions!$B$8,Assumptions!$B$6)))))*Assumptions!$B$9</f>
        <v/>
      </c>
      <c r="J30" s="11">
        <f>IF(J$5="",0,IF($A30&lt;J$5,0,IF($A30-J$5+1&lt;=3,0,IF($A30-J$5+1=4,Assumptions!$B$7,IF($A30-J$5+1=5,Assumptions!$B$8,Assumptions!$B$6)))))*Assumptions!$B$9</f>
        <v/>
      </c>
      <c r="K30" s="11">
        <f>IF(K$5="",0,IF($A30&lt;K$5,0,IF($A30-K$5+1&lt;=3,0,IF($A30-K$5+1=4,Assumptions!$B$7,IF($A30-K$5+1=5,Assumptions!$B$8,Assumptions!$B$6)))))*Assumptions!$B$9</f>
        <v/>
      </c>
      <c r="L30" s="11">
        <f>IF(L$5="",0,IF($A30&lt;L$5,0,IF($A30-L$5+1&lt;=3,0,IF($A30-L$5+1=4,Assumptions!$B$7,IF($A30-L$5+1=5,Assumptions!$B$8,Assumptions!$B$6)))))*Assumptions!$B$9</f>
        <v/>
      </c>
      <c r="M30" s="11">
        <f>IF(M$5="",0,IF($A30&lt;M$5,0,IF($A30-M$5+1&lt;=3,0,IF($A30-M$5+1=4,Assumptions!$B$7,IF($A30-M$5+1=5,Assumptions!$B$8,Assumptions!$B$6)))))*Assumptions!$B$9</f>
        <v/>
      </c>
      <c r="N30" s="11">
        <f>IF(N$5="",0,IF($A30&lt;N$5,0,IF($A30-N$5+1&lt;=3,0,IF($A30-N$5+1=4,Assumptions!$B$7,IF($A30-N$5+1=5,Assumptions!$B$8,Assumptions!$B$6)))))*Assumptions!$B$9</f>
        <v/>
      </c>
      <c r="O30" s="11">
        <f>IF(O$5="",0,IF($A30&lt;O$5,0,IF($A30-O$5+1&lt;=3,0,IF($A30-O$5+1=4,Assumptions!$B$7,IF($A30-O$5+1=5,Assumptions!$B$8,Assumptions!$B$6)))))*Assumptions!$B$9</f>
        <v/>
      </c>
      <c r="P30" s="11">
        <f>F30*Assumptions!$B$5</f>
        <v/>
      </c>
      <c r="Q30" s="11">
        <f>F30+P30</f>
        <v/>
      </c>
      <c r="R30" s="10">
        <f>1+INT(G30/Assumptions!$B$11)</f>
        <v/>
      </c>
    </row>
    <row r="31">
      <c r="A31" t="n">
        <v>24</v>
      </c>
      <c r="B31" t="inlineStr">
        <is>
          <t>Jun-2028</t>
        </is>
      </c>
      <c r="C31" s="10">
        <f>COUNTIF($H$5:$O$5,"&lt;="&amp;$A31)</f>
        <v/>
      </c>
      <c r="D31" s="11">
        <f>SUM(H31:O31)</f>
        <v/>
      </c>
      <c r="E31" s="11">
        <f>F30*Assumptions!$B$10/12</f>
        <v/>
      </c>
      <c r="F31" s="11">
        <f>F30-E31+D31</f>
        <v/>
      </c>
      <c r="G31" s="11">
        <f>F31-Assumptions!$B$3</f>
        <v/>
      </c>
      <c r="H31" s="11">
        <f>IF(H$5="",0,IF($A31&lt;H$5,0,IF($A31-H$5+1&lt;=3,0,IF($A31-H$5+1=4,Assumptions!$B$7,IF($A31-H$5+1=5,Assumptions!$B$8,Assumptions!$B$6)))))*Assumptions!$B$9</f>
        <v/>
      </c>
      <c r="I31" s="11">
        <f>IF(I$5="",0,IF($A31&lt;I$5,0,IF($A31-I$5+1&lt;=3,0,IF($A31-I$5+1=4,Assumptions!$B$7,IF($A31-I$5+1=5,Assumptions!$B$8,Assumptions!$B$6)))))*Assumptions!$B$9</f>
        <v/>
      </c>
      <c r="J31" s="11">
        <f>IF(J$5="",0,IF($A31&lt;J$5,0,IF($A31-J$5+1&lt;=3,0,IF($A31-J$5+1=4,Assumptions!$B$7,IF($A31-J$5+1=5,Assumptions!$B$8,Assumptions!$B$6)))))*Assumptions!$B$9</f>
        <v/>
      </c>
      <c r="K31" s="11">
        <f>IF(K$5="",0,IF($A31&lt;K$5,0,IF($A31-K$5+1&lt;=3,0,IF($A31-K$5+1=4,Assumptions!$B$7,IF($A31-K$5+1=5,Assumptions!$B$8,Assumptions!$B$6)))))*Assumptions!$B$9</f>
        <v/>
      </c>
      <c r="L31" s="11">
        <f>IF(L$5="",0,IF($A31&lt;L$5,0,IF($A31-L$5+1&lt;=3,0,IF($A31-L$5+1=4,Assumptions!$B$7,IF($A31-L$5+1=5,Assumptions!$B$8,Assumptions!$B$6)))))*Assumptions!$B$9</f>
        <v/>
      </c>
      <c r="M31" s="11">
        <f>IF(M$5="",0,IF($A31&lt;M$5,0,IF($A31-M$5+1&lt;=3,0,IF($A31-M$5+1=4,Assumptions!$B$7,IF($A31-M$5+1=5,Assumptions!$B$8,Assumptions!$B$6)))))*Assumptions!$B$9</f>
        <v/>
      </c>
      <c r="N31" s="11">
        <f>IF(N$5="",0,IF($A31&lt;N$5,0,IF($A31-N$5+1&lt;=3,0,IF($A31-N$5+1=4,Assumptions!$B$7,IF($A31-N$5+1=5,Assumptions!$B$8,Assumptions!$B$6)))))*Assumptions!$B$9</f>
        <v/>
      </c>
      <c r="O31" s="11">
        <f>IF(O$5="",0,IF($A31&lt;O$5,0,IF($A31-O$5+1&lt;=3,0,IF($A31-O$5+1=4,Assumptions!$B$7,IF($A31-O$5+1=5,Assumptions!$B$8,Assumptions!$B$6)))))*Assumptions!$B$9</f>
        <v/>
      </c>
      <c r="P31" s="11">
        <f>F31*Assumptions!$B$5</f>
        <v/>
      </c>
      <c r="Q31" s="11">
        <f>F31+P31</f>
        <v/>
      </c>
      <c r="R31" s="10">
        <f>1+INT(G31/Assumptions!$B$11)</f>
        <v/>
      </c>
    </row>
    <row r="32">
      <c r="A32" t="n">
        <v>25</v>
      </c>
      <c r="B32" t="inlineStr">
        <is>
          <t>Jul-2028</t>
        </is>
      </c>
      <c r="C32" s="10">
        <f>COUNTIF($H$5:$O$5,"&lt;="&amp;$A32)</f>
        <v/>
      </c>
      <c r="D32" s="11">
        <f>SUM(H32:O32)</f>
        <v/>
      </c>
      <c r="E32" s="11">
        <f>F31*Assumptions!$B$10/12</f>
        <v/>
      </c>
      <c r="F32" s="11">
        <f>F31-E32+D32</f>
        <v/>
      </c>
      <c r="G32" s="11">
        <f>F32-Assumptions!$B$3</f>
        <v/>
      </c>
      <c r="H32" s="11">
        <f>IF(H$5="",0,IF($A32&lt;H$5,0,IF($A32-H$5+1&lt;=3,0,IF($A32-H$5+1=4,Assumptions!$B$7,IF($A32-H$5+1=5,Assumptions!$B$8,Assumptions!$B$6)))))*Assumptions!$B$9</f>
        <v/>
      </c>
      <c r="I32" s="11">
        <f>IF(I$5="",0,IF($A32&lt;I$5,0,IF($A32-I$5+1&lt;=3,0,IF($A32-I$5+1=4,Assumptions!$B$7,IF($A32-I$5+1=5,Assumptions!$B$8,Assumptions!$B$6)))))*Assumptions!$B$9</f>
        <v/>
      </c>
      <c r="J32" s="11">
        <f>IF(J$5="",0,IF($A32&lt;J$5,0,IF($A32-J$5+1&lt;=3,0,IF($A32-J$5+1=4,Assumptions!$B$7,IF($A32-J$5+1=5,Assumptions!$B$8,Assumptions!$B$6)))))*Assumptions!$B$9</f>
        <v/>
      </c>
      <c r="K32" s="11">
        <f>IF(K$5="",0,IF($A32&lt;K$5,0,IF($A32-K$5+1&lt;=3,0,IF($A32-K$5+1=4,Assumptions!$B$7,IF($A32-K$5+1=5,Assumptions!$B$8,Assumptions!$B$6)))))*Assumptions!$B$9</f>
        <v/>
      </c>
      <c r="L32" s="11">
        <f>IF(L$5="",0,IF($A32&lt;L$5,0,IF($A32-L$5+1&lt;=3,0,IF($A32-L$5+1=4,Assumptions!$B$7,IF($A32-L$5+1=5,Assumptions!$B$8,Assumptions!$B$6)))))*Assumptions!$B$9</f>
        <v/>
      </c>
      <c r="M32" s="11">
        <f>IF(M$5="",0,IF($A32&lt;M$5,0,IF($A32-M$5+1&lt;=3,0,IF($A32-M$5+1=4,Assumptions!$B$7,IF($A32-M$5+1=5,Assumptions!$B$8,Assumptions!$B$6)))))*Assumptions!$B$9</f>
        <v/>
      </c>
      <c r="N32" s="11">
        <f>IF(N$5="",0,IF($A32&lt;N$5,0,IF($A32-N$5+1&lt;=3,0,IF($A32-N$5+1=4,Assumptions!$B$7,IF($A32-N$5+1=5,Assumptions!$B$8,Assumptions!$B$6)))))*Assumptions!$B$9</f>
        <v/>
      </c>
      <c r="O32" s="11">
        <f>IF(O$5="",0,IF($A32&lt;O$5,0,IF($A32-O$5+1&lt;=3,0,IF($A32-O$5+1=4,Assumptions!$B$7,IF($A32-O$5+1=5,Assumptions!$B$8,Assumptions!$B$6)))))*Assumptions!$B$9</f>
        <v/>
      </c>
      <c r="P32" s="11">
        <f>F32*Assumptions!$B$5</f>
        <v/>
      </c>
      <c r="Q32" s="11">
        <f>F32+P32</f>
        <v/>
      </c>
      <c r="R32" s="10">
        <f>1+INT(G32/Assumptions!$B$11)</f>
        <v/>
      </c>
    </row>
    <row r="33">
      <c r="A33" t="n">
        <v>26</v>
      </c>
      <c r="B33" t="inlineStr">
        <is>
          <t>Aug-2028</t>
        </is>
      </c>
      <c r="C33" s="10">
        <f>COUNTIF($H$5:$O$5,"&lt;="&amp;$A33)</f>
        <v/>
      </c>
      <c r="D33" s="11">
        <f>SUM(H33:O33)</f>
        <v/>
      </c>
      <c r="E33" s="11">
        <f>F32*Assumptions!$B$10/12</f>
        <v/>
      </c>
      <c r="F33" s="11">
        <f>F32-E33+D33</f>
        <v/>
      </c>
      <c r="G33" s="11">
        <f>F33-Assumptions!$B$3</f>
        <v/>
      </c>
      <c r="H33" s="11">
        <f>IF(H$5="",0,IF($A33&lt;H$5,0,IF($A33-H$5+1&lt;=3,0,IF($A33-H$5+1=4,Assumptions!$B$7,IF($A33-H$5+1=5,Assumptions!$B$8,Assumptions!$B$6)))))*Assumptions!$B$9</f>
        <v/>
      </c>
      <c r="I33" s="11">
        <f>IF(I$5="",0,IF($A33&lt;I$5,0,IF($A33-I$5+1&lt;=3,0,IF($A33-I$5+1=4,Assumptions!$B$7,IF($A33-I$5+1=5,Assumptions!$B$8,Assumptions!$B$6)))))*Assumptions!$B$9</f>
        <v/>
      </c>
      <c r="J33" s="11">
        <f>IF(J$5="",0,IF($A33&lt;J$5,0,IF($A33-J$5+1&lt;=3,0,IF($A33-J$5+1=4,Assumptions!$B$7,IF($A33-J$5+1=5,Assumptions!$B$8,Assumptions!$B$6)))))*Assumptions!$B$9</f>
        <v/>
      </c>
      <c r="K33" s="11">
        <f>IF(K$5="",0,IF($A33&lt;K$5,0,IF($A33-K$5+1&lt;=3,0,IF($A33-K$5+1=4,Assumptions!$B$7,IF($A33-K$5+1=5,Assumptions!$B$8,Assumptions!$B$6)))))*Assumptions!$B$9</f>
        <v/>
      </c>
      <c r="L33" s="11">
        <f>IF(L$5="",0,IF($A33&lt;L$5,0,IF($A33-L$5+1&lt;=3,0,IF($A33-L$5+1=4,Assumptions!$B$7,IF($A33-L$5+1=5,Assumptions!$B$8,Assumptions!$B$6)))))*Assumptions!$B$9</f>
        <v/>
      </c>
      <c r="M33" s="11">
        <f>IF(M$5="",0,IF($A33&lt;M$5,0,IF($A33-M$5+1&lt;=3,0,IF($A33-M$5+1=4,Assumptions!$B$7,IF($A33-M$5+1=5,Assumptions!$B$8,Assumptions!$B$6)))))*Assumptions!$B$9</f>
        <v/>
      </c>
      <c r="N33" s="11">
        <f>IF(N$5="",0,IF($A33&lt;N$5,0,IF($A33-N$5+1&lt;=3,0,IF($A33-N$5+1=4,Assumptions!$B$7,IF($A33-N$5+1=5,Assumptions!$B$8,Assumptions!$B$6)))))*Assumptions!$B$9</f>
        <v/>
      </c>
      <c r="O33" s="11">
        <f>IF(O$5="",0,IF($A33&lt;O$5,0,IF($A33-O$5+1&lt;=3,0,IF($A33-O$5+1=4,Assumptions!$B$7,IF($A33-O$5+1=5,Assumptions!$B$8,Assumptions!$B$6)))))*Assumptions!$B$9</f>
        <v/>
      </c>
      <c r="P33" s="11">
        <f>F33*Assumptions!$B$5</f>
        <v/>
      </c>
      <c r="Q33" s="11">
        <f>F33+P33</f>
        <v/>
      </c>
      <c r="R33" s="10">
        <f>1+INT(G33/Assumptions!$B$11)</f>
        <v/>
      </c>
    </row>
    <row r="34">
      <c r="A34" t="n">
        <v>27</v>
      </c>
      <c r="B34" t="inlineStr">
        <is>
          <t>Sep-2028</t>
        </is>
      </c>
      <c r="C34" s="10">
        <f>COUNTIF($H$5:$O$5,"&lt;="&amp;$A34)</f>
        <v/>
      </c>
      <c r="D34" s="11">
        <f>SUM(H34:O34)</f>
        <v/>
      </c>
      <c r="E34" s="11">
        <f>F33*Assumptions!$B$10/12</f>
        <v/>
      </c>
      <c r="F34" s="11">
        <f>F33-E34+D34</f>
        <v/>
      </c>
      <c r="G34" s="11">
        <f>F34-Assumptions!$B$3</f>
        <v/>
      </c>
      <c r="H34" s="11">
        <f>IF(H$5="",0,IF($A34&lt;H$5,0,IF($A34-H$5+1&lt;=3,0,IF($A34-H$5+1=4,Assumptions!$B$7,IF($A34-H$5+1=5,Assumptions!$B$8,Assumptions!$B$6)))))*Assumptions!$B$9</f>
        <v/>
      </c>
      <c r="I34" s="11">
        <f>IF(I$5="",0,IF($A34&lt;I$5,0,IF($A34-I$5+1&lt;=3,0,IF($A34-I$5+1=4,Assumptions!$B$7,IF($A34-I$5+1=5,Assumptions!$B$8,Assumptions!$B$6)))))*Assumptions!$B$9</f>
        <v/>
      </c>
      <c r="J34" s="11">
        <f>IF(J$5="",0,IF($A34&lt;J$5,0,IF($A34-J$5+1&lt;=3,0,IF($A34-J$5+1=4,Assumptions!$B$7,IF($A34-J$5+1=5,Assumptions!$B$8,Assumptions!$B$6)))))*Assumptions!$B$9</f>
        <v/>
      </c>
      <c r="K34" s="11">
        <f>IF(K$5="",0,IF($A34&lt;K$5,0,IF($A34-K$5+1&lt;=3,0,IF($A34-K$5+1=4,Assumptions!$B$7,IF($A34-K$5+1=5,Assumptions!$B$8,Assumptions!$B$6)))))*Assumptions!$B$9</f>
        <v/>
      </c>
      <c r="L34" s="11">
        <f>IF(L$5="",0,IF($A34&lt;L$5,0,IF($A34-L$5+1&lt;=3,0,IF($A34-L$5+1=4,Assumptions!$B$7,IF($A34-L$5+1=5,Assumptions!$B$8,Assumptions!$B$6)))))*Assumptions!$B$9</f>
        <v/>
      </c>
      <c r="M34" s="11">
        <f>IF(M$5="",0,IF($A34&lt;M$5,0,IF($A34-M$5+1&lt;=3,0,IF($A34-M$5+1=4,Assumptions!$B$7,IF($A34-M$5+1=5,Assumptions!$B$8,Assumptions!$B$6)))))*Assumptions!$B$9</f>
        <v/>
      </c>
      <c r="N34" s="11">
        <f>IF(N$5="",0,IF($A34&lt;N$5,0,IF($A34-N$5+1&lt;=3,0,IF($A34-N$5+1=4,Assumptions!$B$7,IF($A34-N$5+1=5,Assumptions!$B$8,Assumptions!$B$6)))))*Assumptions!$B$9</f>
        <v/>
      </c>
      <c r="O34" s="11">
        <f>IF(O$5="",0,IF($A34&lt;O$5,0,IF($A34-O$5+1&lt;=3,0,IF($A34-O$5+1=4,Assumptions!$B$7,IF($A34-O$5+1=5,Assumptions!$B$8,Assumptions!$B$6)))))*Assumptions!$B$9</f>
        <v/>
      </c>
      <c r="P34" s="11">
        <f>F34*Assumptions!$B$5</f>
        <v/>
      </c>
      <c r="Q34" s="11">
        <f>F34+P34</f>
        <v/>
      </c>
      <c r="R34" s="10">
        <f>1+INT(G34/Assumptions!$B$11)</f>
        <v/>
      </c>
    </row>
    <row r="35">
      <c r="A35" t="n">
        <v>28</v>
      </c>
      <c r="B35" t="inlineStr">
        <is>
          <t>Oct-2028</t>
        </is>
      </c>
      <c r="C35" s="10">
        <f>COUNTIF($H$5:$O$5,"&lt;="&amp;$A35)</f>
        <v/>
      </c>
      <c r="D35" s="11">
        <f>SUM(H35:O35)</f>
        <v/>
      </c>
      <c r="E35" s="11">
        <f>F34*Assumptions!$B$10/12</f>
        <v/>
      </c>
      <c r="F35" s="11">
        <f>F34-E35+D35</f>
        <v/>
      </c>
      <c r="G35" s="11">
        <f>F35-Assumptions!$B$3</f>
        <v/>
      </c>
      <c r="H35" s="11">
        <f>IF(H$5="",0,IF($A35&lt;H$5,0,IF($A35-H$5+1&lt;=3,0,IF($A35-H$5+1=4,Assumptions!$B$7,IF($A35-H$5+1=5,Assumptions!$B$8,Assumptions!$B$6)))))*Assumptions!$B$9</f>
        <v/>
      </c>
      <c r="I35" s="11">
        <f>IF(I$5="",0,IF($A35&lt;I$5,0,IF($A35-I$5+1&lt;=3,0,IF($A35-I$5+1=4,Assumptions!$B$7,IF($A35-I$5+1=5,Assumptions!$B$8,Assumptions!$B$6)))))*Assumptions!$B$9</f>
        <v/>
      </c>
      <c r="J35" s="11">
        <f>IF(J$5="",0,IF($A35&lt;J$5,0,IF($A35-J$5+1&lt;=3,0,IF($A35-J$5+1=4,Assumptions!$B$7,IF($A35-J$5+1=5,Assumptions!$B$8,Assumptions!$B$6)))))*Assumptions!$B$9</f>
        <v/>
      </c>
      <c r="K35" s="11">
        <f>IF(K$5="",0,IF($A35&lt;K$5,0,IF($A35-K$5+1&lt;=3,0,IF($A35-K$5+1=4,Assumptions!$B$7,IF($A35-K$5+1=5,Assumptions!$B$8,Assumptions!$B$6)))))*Assumptions!$B$9</f>
        <v/>
      </c>
      <c r="L35" s="11">
        <f>IF(L$5="",0,IF($A35&lt;L$5,0,IF($A35-L$5+1&lt;=3,0,IF($A35-L$5+1=4,Assumptions!$B$7,IF($A35-L$5+1=5,Assumptions!$B$8,Assumptions!$B$6)))))*Assumptions!$B$9</f>
        <v/>
      </c>
      <c r="M35" s="11">
        <f>IF(M$5="",0,IF($A35&lt;M$5,0,IF($A35-M$5+1&lt;=3,0,IF($A35-M$5+1=4,Assumptions!$B$7,IF($A35-M$5+1=5,Assumptions!$B$8,Assumptions!$B$6)))))*Assumptions!$B$9</f>
        <v/>
      </c>
      <c r="N35" s="11">
        <f>IF(N$5="",0,IF($A35&lt;N$5,0,IF($A35-N$5+1&lt;=3,0,IF($A35-N$5+1=4,Assumptions!$B$7,IF($A35-N$5+1=5,Assumptions!$B$8,Assumptions!$B$6)))))*Assumptions!$B$9</f>
        <v/>
      </c>
      <c r="O35" s="11">
        <f>IF(O$5="",0,IF($A35&lt;O$5,0,IF($A35-O$5+1&lt;=3,0,IF($A35-O$5+1=4,Assumptions!$B$7,IF($A35-O$5+1=5,Assumptions!$B$8,Assumptions!$B$6)))))*Assumptions!$B$9</f>
        <v/>
      </c>
      <c r="P35" s="11">
        <f>F35*Assumptions!$B$5</f>
        <v/>
      </c>
      <c r="Q35" s="11">
        <f>F35+P35</f>
        <v/>
      </c>
      <c r="R35" s="10">
        <f>1+INT(G35/Assumptions!$B$11)</f>
        <v/>
      </c>
    </row>
    <row r="36">
      <c r="A36" t="n">
        <v>29</v>
      </c>
      <c r="B36" t="inlineStr">
        <is>
          <t>Nov-2028</t>
        </is>
      </c>
      <c r="C36" s="10">
        <f>COUNTIF($H$5:$O$5,"&lt;="&amp;$A36)</f>
        <v/>
      </c>
      <c r="D36" s="11">
        <f>SUM(H36:O36)</f>
        <v/>
      </c>
      <c r="E36" s="11">
        <f>F35*Assumptions!$B$10/12</f>
        <v/>
      </c>
      <c r="F36" s="11">
        <f>F35-E36+D36</f>
        <v/>
      </c>
      <c r="G36" s="11">
        <f>F36-Assumptions!$B$3</f>
        <v/>
      </c>
      <c r="H36" s="11">
        <f>IF(H$5="",0,IF($A36&lt;H$5,0,IF($A36-H$5+1&lt;=3,0,IF($A36-H$5+1=4,Assumptions!$B$7,IF($A36-H$5+1=5,Assumptions!$B$8,Assumptions!$B$6)))))*Assumptions!$B$9</f>
        <v/>
      </c>
      <c r="I36" s="11">
        <f>IF(I$5="",0,IF($A36&lt;I$5,0,IF($A36-I$5+1&lt;=3,0,IF($A36-I$5+1=4,Assumptions!$B$7,IF($A36-I$5+1=5,Assumptions!$B$8,Assumptions!$B$6)))))*Assumptions!$B$9</f>
        <v/>
      </c>
      <c r="J36" s="11">
        <f>IF(J$5="",0,IF($A36&lt;J$5,0,IF($A36-J$5+1&lt;=3,0,IF($A36-J$5+1=4,Assumptions!$B$7,IF($A36-J$5+1=5,Assumptions!$B$8,Assumptions!$B$6)))))*Assumptions!$B$9</f>
        <v/>
      </c>
      <c r="K36" s="11">
        <f>IF(K$5="",0,IF($A36&lt;K$5,0,IF($A36-K$5+1&lt;=3,0,IF($A36-K$5+1=4,Assumptions!$B$7,IF($A36-K$5+1=5,Assumptions!$B$8,Assumptions!$B$6)))))*Assumptions!$B$9</f>
        <v/>
      </c>
      <c r="L36" s="11">
        <f>IF(L$5="",0,IF($A36&lt;L$5,0,IF($A36-L$5+1&lt;=3,0,IF($A36-L$5+1=4,Assumptions!$B$7,IF($A36-L$5+1=5,Assumptions!$B$8,Assumptions!$B$6)))))*Assumptions!$B$9</f>
        <v/>
      </c>
      <c r="M36" s="11">
        <f>IF(M$5="",0,IF($A36&lt;M$5,0,IF($A36-M$5+1&lt;=3,0,IF($A36-M$5+1=4,Assumptions!$B$7,IF($A36-M$5+1=5,Assumptions!$B$8,Assumptions!$B$6)))))*Assumptions!$B$9</f>
        <v/>
      </c>
      <c r="N36" s="11">
        <f>IF(N$5="",0,IF($A36&lt;N$5,0,IF($A36-N$5+1&lt;=3,0,IF($A36-N$5+1=4,Assumptions!$B$7,IF($A36-N$5+1=5,Assumptions!$B$8,Assumptions!$B$6)))))*Assumptions!$B$9</f>
        <v/>
      </c>
      <c r="O36" s="11">
        <f>IF(O$5="",0,IF($A36&lt;O$5,0,IF($A36-O$5+1&lt;=3,0,IF($A36-O$5+1=4,Assumptions!$B$7,IF($A36-O$5+1=5,Assumptions!$B$8,Assumptions!$B$6)))))*Assumptions!$B$9</f>
        <v/>
      </c>
      <c r="P36" s="11">
        <f>F36*Assumptions!$B$5</f>
        <v/>
      </c>
      <c r="Q36" s="11">
        <f>F36+P36</f>
        <v/>
      </c>
      <c r="R36" s="10">
        <f>1+INT(G36/Assumptions!$B$11)</f>
        <v/>
      </c>
    </row>
    <row r="37">
      <c r="A37" t="n">
        <v>30</v>
      </c>
      <c r="B37" t="inlineStr">
        <is>
          <t>Dec-2028</t>
        </is>
      </c>
      <c r="C37" s="10">
        <f>COUNTIF($H$5:$O$5,"&lt;="&amp;$A37)</f>
        <v/>
      </c>
      <c r="D37" s="11">
        <f>SUM(H37:O37)</f>
        <v/>
      </c>
      <c r="E37" s="11">
        <f>F36*Assumptions!$B$10/12</f>
        <v/>
      </c>
      <c r="F37" s="11">
        <f>F36-E37+D37</f>
        <v/>
      </c>
      <c r="G37" s="11">
        <f>F37-Assumptions!$B$3</f>
        <v/>
      </c>
      <c r="H37" s="11">
        <f>IF(H$5="",0,IF($A37&lt;H$5,0,IF($A37-H$5+1&lt;=3,0,IF($A37-H$5+1=4,Assumptions!$B$7,IF($A37-H$5+1=5,Assumptions!$B$8,Assumptions!$B$6)))))*Assumptions!$B$9</f>
        <v/>
      </c>
      <c r="I37" s="11">
        <f>IF(I$5="",0,IF($A37&lt;I$5,0,IF($A37-I$5+1&lt;=3,0,IF($A37-I$5+1=4,Assumptions!$B$7,IF($A37-I$5+1=5,Assumptions!$B$8,Assumptions!$B$6)))))*Assumptions!$B$9</f>
        <v/>
      </c>
      <c r="J37" s="11">
        <f>IF(J$5="",0,IF($A37&lt;J$5,0,IF($A37-J$5+1&lt;=3,0,IF($A37-J$5+1=4,Assumptions!$B$7,IF($A37-J$5+1=5,Assumptions!$B$8,Assumptions!$B$6)))))*Assumptions!$B$9</f>
        <v/>
      </c>
      <c r="K37" s="11">
        <f>IF(K$5="",0,IF($A37&lt;K$5,0,IF($A37-K$5+1&lt;=3,0,IF($A37-K$5+1=4,Assumptions!$B$7,IF($A37-K$5+1=5,Assumptions!$B$8,Assumptions!$B$6)))))*Assumptions!$B$9</f>
        <v/>
      </c>
      <c r="L37" s="11">
        <f>IF(L$5="",0,IF($A37&lt;L$5,0,IF($A37-L$5+1&lt;=3,0,IF($A37-L$5+1=4,Assumptions!$B$7,IF($A37-L$5+1=5,Assumptions!$B$8,Assumptions!$B$6)))))*Assumptions!$B$9</f>
        <v/>
      </c>
      <c r="M37" s="11">
        <f>IF(M$5="",0,IF($A37&lt;M$5,0,IF($A37-M$5+1&lt;=3,0,IF($A37-M$5+1=4,Assumptions!$B$7,IF($A37-M$5+1=5,Assumptions!$B$8,Assumptions!$B$6)))))*Assumptions!$B$9</f>
        <v/>
      </c>
      <c r="N37" s="11">
        <f>IF(N$5="",0,IF($A37&lt;N$5,0,IF($A37-N$5+1&lt;=3,0,IF($A37-N$5+1=4,Assumptions!$B$7,IF($A37-N$5+1=5,Assumptions!$B$8,Assumptions!$B$6)))))*Assumptions!$B$9</f>
        <v/>
      </c>
      <c r="O37" s="11">
        <f>IF(O$5="",0,IF($A37&lt;O$5,0,IF($A37-O$5+1&lt;=3,0,IF($A37-O$5+1=4,Assumptions!$B$7,IF($A37-O$5+1=5,Assumptions!$B$8,Assumptions!$B$6)))))*Assumptions!$B$9</f>
        <v/>
      </c>
      <c r="P37" s="11">
        <f>F37*Assumptions!$B$5</f>
        <v/>
      </c>
      <c r="Q37" s="11">
        <f>F37+P37</f>
        <v/>
      </c>
      <c r="R37" s="10">
        <f>1+INT(G37/Assumptions!$B$11)</f>
        <v/>
      </c>
    </row>
    <row r="38">
      <c r="A38" t="n">
        <v>31</v>
      </c>
      <c r="B38" t="inlineStr">
        <is>
          <t>Jan-2029</t>
        </is>
      </c>
      <c r="C38" s="10">
        <f>COUNTIF($H$5:$O$5,"&lt;="&amp;$A38)</f>
        <v/>
      </c>
      <c r="D38" s="11">
        <f>SUM(H38:O38)</f>
        <v/>
      </c>
      <c r="E38" s="11">
        <f>F37*Assumptions!$B$10/12</f>
        <v/>
      </c>
      <c r="F38" s="11">
        <f>F37-E38+D38</f>
        <v/>
      </c>
      <c r="G38" s="11">
        <f>F38-Assumptions!$B$3</f>
        <v/>
      </c>
      <c r="H38" s="11">
        <f>IF(H$5="",0,IF($A38&lt;H$5,0,IF($A38-H$5+1&lt;=3,0,IF($A38-H$5+1=4,Assumptions!$B$7,IF($A38-H$5+1=5,Assumptions!$B$8,Assumptions!$B$6)))))*Assumptions!$B$9</f>
        <v/>
      </c>
      <c r="I38" s="11">
        <f>IF(I$5="",0,IF($A38&lt;I$5,0,IF($A38-I$5+1&lt;=3,0,IF($A38-I$5+1=4,Assumptions!$B$7,IF($A38-I$5+1=5,Assumptions!$B$8,Assumptions!$B$6)))))*Assumptions!$B$9</f>
        <v/>
      </c>
      <c r="J38" s="11">
        <f>IF(J$5="",0,IF($A38&lt;J$5,0,IF($A38-J$5+1&lt;=3,0,IF($A38-J$5+1=4,Assumptions!$B$7,IF($A38-J$5+1=5,Assumptions!$B$8,Assumptions!$B$6)))))*Assumptions!$B$9</f>
        <v/>
      </c>
      <c r="K38" s="11">
        <f>IF(K$5="",0,IF($A38&lt;K$5,0,IF($A38-K$5+1&lt;=3,0,IF($A38-K$5+1=4,Assumptions!$B$7,IF($A38-K$5+1=5,Assumptions!$B$8,Assumptions!$B$6)))))*Assumptions!$B$9</f>
        <v/>
      </c>
      <c r="L38" s="11">
        <f>IF(L$5="",0,IF($A38&lt;L$5,0,IF($A38-L$5+1&lt;=3,0,IF($A38-L$5+1=4,Assumptions!$B$7,IF($A38-L$5+1=5,Assumptions!$B$8,Assumptions!$B$6)))))*Assumptions!$B$9</f>
        <v/>
      </c>
      <c r="M38" s="11">
        <f>IF(M$5="",0,IF($A38&lt;M$5,0,IF($A38-M$5+1&lt;=3,0,IF($A38-M$5+1=4,Assumptions!$B$7,IF($A38-M$5+1=5,Assumptions!$B$8,Assumptions!$B$6)))))*Assumptions!$B$9</f>
        <v/>
      </c>
      <c r="N38" s="11">
        <f>IF(N$5="",0,IF($A38&lt;N$5,0,IF($A38-N$5+1&lt;=3,0,IF($A38-N$5+1=4,Assumptions!$B$7,IF($A38-N$5+1=5,Assumptions!$B$8,Assumptions!$B$6)))))*Assumptions!$B$9</f>
        <v/>
      </c>
      <c r="O38" s="11">
        <f>IF(O$5="",0,IF($A38&lt;O$5,0,IF($A38-O$5+1&lt;=3,0,IF($A38-O$5+1=4,Assumptions!$B$7,IF($A38-O$5+1=5,Assumptions!$B$8,Assumptions!$B$6)))))*Assumptions!$B$9</f>
        <v/>
      </c>
      <c r="P38" s="11">
        <f>F38*Assumptions!$B$5</f>
        <v/>
      </c>
      <c r="Q38" s="11">
        <f>F38+P38</f>
        <v/>
      </c>
      <c r="R38" s="10">
        <f>1+INT(G38/Assumptions!$B$11)</f>
        <v/>
      </c>
    </row>
    <row r="39">
      <c r="A39" t="n">
        <v>32</v>
      </c>
      <c r="B39" t="inlineStr">
        <is>
          <t>Feb-2029</t>
        </is>
      </c>
      <c r="C39" s="10">
        <f>COUNTIF($H$5:$O$5,"&lt;="&amp;$A39)</f>
        <v/>
      </c>
      <c r="D39" s="11">
        <f>SUM(H39:O39)</f>
        <v/>
      </c>
      <c r="E39" s="11">
        <f>F38*Assumptions!$B$10/12</f>
        <v/>
      </c>
      <c r="F39" s="11">
        <f>F38-E39+D39</f>
        <v/>
      </c>
      <c r="G39" s="11">
        <f>F39-Assumptions!$B$3</f>
        <v/>
      </c>
      <c r="H39" s="11">
        <f>IF(H$5="",0,IF($A39&lt;H$5,0,IF($A39-H$5+1&lt;=3,0,IF($A39-H$5+1=4,Assumptions!$B$7,IF($A39-H$5+1=5,Assumptions!$B$8,Assumptions!$B$6)))))*Assumptions!$B$9</f>
        <v/>
      </c>
      <c r="I39" s="11">
        <f>IF(I$5="",0,IF($A39&lt;I$5,0,IF($A39-I$5+1&lt;=3,0,IF($A39-I$5+1=4,Assumptions!$B$7,IF($A39-I$5+1=5,Assumptions!$B$8,Assumptions!$B$6)))))*Assumptions!$B$9</f>
        <v/>
      </c>
      <c r="J39" s="11">
        <f>IF(J$5="",0,IF($A39&lt;J$5,0,IF($A39-J$5+1&lt;=3,0,IF($A39-J$5+1=4,Assumptions!$B$7,IF($A39-J$5+1=5,Assumptions!$B$8,Assumptions!$B$6)))))*Assumptions!$B$9</f>
        <v/>
      </c>
      <c r="K39" s="11">
        <f>IF(K$5="",0,IF($A39&lt;K$5,0,IF($A39-K$5+1&lt;=3,0,IF($A39-K$5+1=4,Assumptions!$B$7,IF($A39-K$5+1=5,Assumptions!$B$8,Assumptions!$B$6)))))*Assumptions!$B$9</f>
        <v/>
      </c>
      <c r="L39" s="11">
        <f>IF(L$5="",0,IF($A39&lt;L$5,0,IF($A39-L$5+1&lt;=3,0,IF($A39-L$5+1=4,Assumptions!$B$7,IF($A39-L$5+1=5,Assumptions!$B$8,Assumptions!$B$6)))))*Assumptions!$B$9</f>
        <v/>
      </c>
      <c r="M39" s="11">
        <f>IF(M$5="",0,IF($A39&lt;M$5,0,IF($A39-M$5+1&lt;=3,0,IF($A39-M$5+1=4,Assumptions!$B$7,IF($A39-M$5+1=5,Assumptions!$B$8,Assumptions!$B$6)))))*Assumptions!$B$9</f>
        <v/>
      </c>
      <c r="N39" s="11">
        <f>IF(N$5="",0,IF($A39&lt;N$5,0,IF($A39-N$5+1&lt;=3,0,IF($A39-N$5+1=4,Assumptions!$B$7,IF($A39-N$5+1=5,Assumptions!$B$8,Assumptions!$B$6)))))*Assumptions!$B$9</f>
        <v/>
      </c>
      <c r="O39" s="11">
        <f>IF(O$5="",0,IF($A39&lt;O$5,0,IF($A39-O$5+1&lt;=3,0,IF($A39-O$5+1=4,Assumptions!$B$7,IF($A39-O$5+1=5,Assumptions!$B$8,Assumptions!$B$6)))))*Assumptions!$B$9</f>
        <v/>
      </c>
      <c r="P39" s="11">
        <f>F39*Assumptions!$B$5</f>
        <v/>
      </c>
      <c r="Q39" s="11">
        <f>F39+P39</f>
        <v/>
      </c>
      <c r="R39" s="10">
        <f>1+INT(G39/Assumptions!$B$11)</f>
        <v/>
      </c>
    </row>
    <row r="40">
      <c r="A40" t="n">
        <v>33</v>
      </c>
      <c r="B40" t="inlineStr">
        <is>
          <t>Mar-2029</t>
        </is>
      </c>
      <c r="C40" s="10">
        <f>COUNTIF($H$5:$O$5,"&lt;="&amp;$A40)</f>
        <v/>
      </c>
      <c r="D40" s="11">
        <f>SUM(H40:O40)</f>
        <v/>
      </c>
      <c r="E40" s="11">
        <f>F39*Assumptions!$B$10/12</f>
        <v/>
      </c>
      <c r="F40" s="11">
        <f>F39-E40+D40</f>
        <v/>
      </c>
      <c r="G40" s="11">
        <f>F40-Assumptions!$B$3</f>
        <v/>
      </c>
      <c r="H40" s="11">
        <f>IF(H$5="",0,IF($A40&lt;H$5,0,IF($A40-H$5+1&lt;=3,0,IF($A40-H$5+1=4,Assumptions!$B$7,IF($A40-H$5+1=5,Assumptions!$B$8,Assumptions!$B$6)))))*Assumptions!$B$9</f>
        <v/>
      </c>
      <c r="I40" s="11">
        <f>IF(I$5="",0,IF($A40&lt;I$5,0,IF($A40-I$5+1&lt;=3,0,IF($A40-I$5+1=4,Assumptions!$B$7,IF($A40-I$5+1=5,Assumptions!$B$8,Assumptions!$B$6)))))*Assumptions!$B$9</f>
        <v/>
      </c>
      <c r="J40" s="11">
        <f>IF(J$5="",0,IF($A40&lt;J$5,0,IF($A40-J$5+1&lt;=3,0,IF($A40-J$5+1=4,Assumptions!$B$7,IF($A40-J$5+1=5,Assumptions!$B$8,Assumptions!$B$6)))))*Assumptions!$B$9</f>
        <v/>
      </c>
      <c r="K40" s="11">
        <f>IF(K$5="",0,IF($A40&lt;K$5,0,IF($A40-K$5+1&lt;=3,0,IF($A40-K$5+1=4,Assumptions!$B$7,IF($A40-K$5+1=5,Assumptions!$B$8,Assumptions!$B$6)))))*Assumptions!$B$9</f>
        <v/>
      </c>
      <c r="L40" s="11">
        <f>IF(L$5="",0,IF($A40&lt;L$5,0,IF($A40-L$5+1&lt;=3,0,IF($A40-L$5+1=4,Assumptions!$B$7,IF($A40-L$5+1=5,Assumptions!$B$8,Assumptions!$B$6)))))*Assumptions!$B$9</f>
        <v/>
      </c>
      <c r="M40" s="11">
        <f>IF(M$5="",0,IF($A40&lt;M$5,0,IF($A40-M$5+1&lt;=3,0,IF($A40-M$5+1=4,Assumptions!$B$7,IF($A40-M$5+1=5,Assumptions!$B$8,Assumptions!$B$6)))))*Assumptions!$B$9</f>
        <v/>
      </c>
      <c r="N40" s="11">
        <f>IF(N$5="",0,IF($A40&lt;N$5,0,IF($A40-N$5+1&lt;=3,0,IF($A40-N$5+1=4,Assumptions!$B$7,IF($A40-N$5+1=5,Assumptions!$B$8,Assumptions!$B$6)))))*Assumptions!$B$9</f>
        <v/>
      </c>
      <c r="O40" s="11">
        <f>IF(O$5="",0,IF($A40&lt;O$5,0,IF($A40-O$5+1&lt;=3,0,IF($A40-O$5+1=4,Assumptions!$B$7,IF($A40-O$5+1=5,Assumptions!$B$8,Assumptions!$B$6)))))*Assumptions!$B$9</f>
        <v/>
      </c>
      <c r="P40" s="11">
        <f>F40*Assumptions!$B$5</f>
        <v/>
      </c>
      <c r="Q40" s="11">
        <f>F40+P40</f>
        <v/>
      </c>
      <c r="R40" s="10">
        <f>1+INT(G40/Assumptions!$B$11)</f>
        <v/>
      </c>
    </row>
    <row r="41">
      <c r="A41" t="n">
        <v>34</v>
      </c>
      <c r="B41" t="inlineStr">
        <is>
          <t>Apr-2029</t>
        </is>
      </c>
      <c r="C41" s="10">
        <f>COUNTIF($H$5:$O$5,"&lt;="&amp;$A41)</f>
        <v/>
      </c>
      <c r="D41" s="11">
        <f>SUM(H41:O41)</f>
        <v/>
      </c>
      <c r="E41" s="11">
        <f>F40*Assumptions!$B$10/12</f>
        <v/>
      </c>
      <c r="F41" s="11">
        <f>F40-E41+D41</f>
        <v/>
      </c>
      <c r="G41" s="11">
        <f>F41-Assumptions!$B$3</f>
        <v/>
      </c>
      <c r="H41" s="11">
        <f>IF(H$5="",0,IF($A41&lt;H$5,0,IF($A41-H$5+1&lt;=3,0,IF($A41-H$5+1=4,Assumptions!$B$7,IF($A41-H$5+1=5,Assumptions!$B$8,Assumptions!$B$6)))))*Assumptions!$B$9</f>
        <v/>
      </c>
      <c r="I41" s="11">
        <f>IF(I$5="",0,IF($A41&lt;I$5,0,IF($A41-I$5+1&lt;=3,0,IF($A41-I$5+1=4,Assumptions!$B$7,IF($A41-I$5+1=5,Assumptions!$B$8,Assumptions!$B$6)))))*Assumptions!$B$9</f>
        <v/>
      </c>
      <c r="J41" s="11">
        <f>IF(J$5="",0,IF($A41&lt;J$5,0,IF($A41-J$5+1&lt;=3,0,IF($A41-J$5+1=4,Assumptions!$B$7,IF($A41-J$5+1=5,Assumptions!$B$8,Assumptions!$B$6)))))*Assumptions!$B$9</f>
        <v/>
      </c>
      <c r="K41" s="11">
        <f>IF(K$5="",0,IF($A41&lt;K$5,0,IF($A41-K$5+1&lt;=3,0,IF($A41-K$5+1=4,Assumptions!$B$7,IF($A41-K$5+1=5,Assumptions!$B$8,Assumptions!$B$6)))))*Assumptions!$B$9</f>
        <v/>
      </c>
      <c r="L41" s="11">
        <f>IF(L$5="",0,IF($A41&lt;L$5,0,IF($A41-L$5+1&lt;=3,0,IF($A41-L$5+1=4,Assumptions!$B$7,IF($A41-L$5+1=5,Assumptions!$B$8,Assumptions!$B$6)))))*Assumptions!$B$9</f>
        <v/>
      </c>
      <c r="M41" s="11">
        <f>IF(M$5="",0,IF($A41&lt;M$5,0,IF($A41-M$5+1&lt;=3,0,IF($A41-M$5+1=4,Assumptions!$B$7,IF($A41-M$5+1=5,Assumptions!$B$8,Assumptions!$B$6)))))*Assumptions!$B$9</f>
        <v/>
      </c>
      <c r="N41" s="11">
        <f>IF(N$5="",0,IF($A41&lt;N$5,0,IF($A41-N$5+1&lt;=3,0,IF($A41-N$5+1=4,Assumptions!$B$7,IF($A41-N$5+1=5,Assumptions!$B$8,Assumptions!$B$6)))))*Assumptions!$B$9</f>
        <v/>
      </c>
      <c r="O41" s="11">
        <f>IF(O$5="",0,IF($A41&lt;O$5,0,IF($A41-O$5+1&lt;=3,0,IF($A41-O$5+1=4,Assumptions!$B$7,IF($A41-O$5+1=5,Assumptions!$B$8,Assumptions!$B$6)))))*Assumptions!$B$9</f>
        <v/>
      </c>
      <c r="P41" s="11">
        <f>F41*Assumptions!$B$5</f>
        <v/>
      </c>
      <c r="Q41" s="11">
        <f>F41+P41</f>
        <v/>
      </c>
      <c r="R41" s="10">
        <f>1+INT(G41/Assumptions!$B$11)</f>
        <v/>
      </c>
    </row>
    <row r="42">
      <c r="A42" t="n">
        <v>35</v>
      </c>
      <c r="B42" t="inlineStr">
        <is>
          <t>May-2029</t>
        </is>
      </c>
      <c r="C42" s="10">
        <f>COUNTIF($H$5:$O$5,"&lt;="&amp;$A42)</f>
        <v/>
      </c>
      <c r="D42" s="11">
        <f>SUM(H42:O42)</f>
        <v/>
      </c>
      <c r="E42" s="11">
        <f>F41*Assumptions!$B$10/12</f>
        <v/>
      </c>
      <c r="F42" s="11">
        <f>F41-E42+D42</f>
        <v/>
      </c>
      <c r="G42" s="11">
        <f>F42-Assumptions!$B$3</f>
        <v/>
      </c>
      <c r="H42" s="11">
        <f>IF(H$5="",0,IF($A42&lt;H$5,0,IF($A42-H$5+1&lt;=3,0,IF($A42-H$5+1=4,Assumptions!$B$7,IF($A42-H$5+1=5,Assumptions!$B$8,Assumptions!$B$6)))))*Assumptions!$B$9</f>
        <v/>
      </c>
      <c r="I42" s="11">
        <f>IF(I$5="",0,IF($A42&lt;I$5,0,IF($A42-I$5+1&lt;=3,0,IF($A42-I$5+1=4,Assumptions!$B$7,IF($A42-I$5+1=5,Assumptions!$B$8,Assumptions!$B$6)))))*Assumptions!$B$9</f>
        <v/>
      </c>
      <c r="J42" s="11">
        <f>IF(J$5="",0,IF($A42&lt;J$5,0,IF($A42-J$5+1&lt;=3,0,IF($A42-J$5+1=4,Assumptions!$B$7,IF($A42-J$5+1=5,Assumptions!$B$8,Assumptions!$B$6)))))*Assumptions!$B$9</f>
        <v/>
      </c>
      <c r="K42" s="11">
        <f>IF(K$5="",0,IF($A42&lt;K$5,0,IF($A42-K$5+1&lt;=3,0,IF($A42-K$5+1=4,Assumptions!$B$7,IF($A42-K$5+1=5,Assumptions!$B$8,Assumptions!$B$6)))))*Assumptions!$B$9</f>
        <v/>
      </c>
      <c r="L42" s="11">
        <f>IF(L$5="",0,IF($A42&lt;L$5,0,IF($A42-L$5+1&lt;=3,0,IF($A42-L$5+1=4,Assumptions!$B$7,IF($A42-L$5+1=5,Assumptions!$B$8,Assumptions!$B$6)))))*Assumptions!$B$9</f>
        <v/>
      </c>
      <c r="M42" s="11">
        <f>IF(M$5="",0,IF($A42&lt;M$5,0,IF($A42-M$5+1&lt;=3,0,IF($A42-M$5+1=4,Assumptions!$B$7,IF($A42-M$5+1=5,Assumptions!$B$8,Assumptions!$B$6)))))*Assumptions!$B$9</f>
        <v/>
      </c>
      <c r="N42" s="11">
        <f>IF(N$5="",0,IF($A42&lt;N$5,0,IF($A42-N$5+1&lt;=3,0,IF($A42-N$5+1=4,Assumptions!$B$7,IF($A42-N$5+1=5,Assumptions!$B$8,Assumptions!$B$6)))))*Assumptions!$B$9</f>
        <v/>
      </c>
      <c r="O42" s="11">
        <f>IF(O$5="",0,IF($A42&lt;O$5,0,IF($A42-O$5+1&lt;=3,0,IF($A42-O$5+1=4,Assumptions!$B$7,IF($A42-O$5+1=5,Assumptions!$B$8,Assumptions!$B$6)))))*Assumptions!$B$9</f>
        <v/>
      </c>
      <c r="P42" s="11">
        <f>F42*Assumptions!$B$5</f>
        <v/>
      </c>
      <c r="Q42" s="11">
        <f>F42+P42</f>
        <v/>
      </c>
      <c r="R42" s="10">
        <f>1+INT(G42/Assumptions!$B$11)</f>
        <v/>
      </c>
    </row>
    <row r="43">
      <c r="A43" t="n">
        <v>36</v>
      </c>
      <c r="B43" t="inlineStr">
        <is>
          <t>Jun-2029</t>
        </is>
      </c>
      <c r="C43" s="10">
        <f>COUNTIF($H$5:$O$5,"&lt;="&amp;$A43)</f>
        <v/>
      </c>
      <c r="D43" s="11">
        <f>SUM(H43:O43)</f>
        <v/>
      </c>
      <c r="E43" s="11">
        <f>F42*Assumptions!$B$10/12</f>
        <v/>
      </c>
      <c r="F43" s="11">
        <f>F42-E43+D43</f>
        <v/>
      </c>
      <c r="G43" s="11">
        <f>F43-Assumptions!$B$3</f>
        <v/>
      </c>
      <c r="H43" s="11">
        <f>IF(H$5="",0,IF($A43&lt;H$5,0,IF($A43-H$5+1&lt;=3,0,IF($A43-H$5+1=4,Assumptions!$B$7,IF($A43-H$5+1=5,Assumptions!$B$8,Assumptions!$B$6)))))*Assumptions!$B$9</f>
        <v/>
      </c>
      <c r="I43" s="11">
        <f>IF(I$5="",0,IF($A43&lt;I$5,0,IF($A43-I$5+1&lt;=3,0,IF($A43-I$5+1=4,Assumptions!$B$7,IF($A43-I$5+1=5,Assumptions!$B$8,Assumptions!$B$6)))))*Assumptions!$B$9</f>
        <v/>
      </c>
      <c r="J43" s="11">
        <f>IF(J$5="",0,IF($A43&lt;J$5,0,IF($A43-J$5+1&lt;=3,0,IF($A43-J$5+1=4,Assumptions!$B$7,IF($A43-J$5+1=5,Assumptions!$B$8,Assumptions!$B$6)))))*Assumptions!$B$9</f>
        <v/>
      </c>
      <c r="K43" s="11">
        <f>IF(K$5="",0,IF($A43&lt;K$5,0,IF($A43-K$5+1&lt;=3,0,IF($A43-K$5+1=4,Assumptions!$B$7,IF($A43-K$5+1=5,Assumptions!$B$8,Assumptions!$B$6)))))*Assumptions!$B$9</f>
        <v/>
      </c>
      <c r="L43" s="11">
        <f>IF(L$5="",0,IF($A43&lt;L$5,0,IF($A43-L$5+1&lt;=3,0,IF($A43-L$5+1=4,Assumptions!$B$7,IF($A43-L$5+1=5,Assumptions!$B$8,Assumptions!$B$6)))))*Assumptions!$B$9</f>
        <v/>
      </c>
      <c r="M43" s="11">
        <f>IF(M$5="",0,IF($A43&lt;M$5,0,IF($A43-M$5+1&lt;=3,0,IF($A43-M$5+1=4,Assumptions!$B$7,IF($A43-M$5+1=5,Assumptions!$B$8,Assumptions!$B$6)))))*Assumptions!$B$9</f>
        <v/>
      </c>
      <c r="N43" s="11">
        <f>IF(N$5="",0,IF($A43&lt;N$5,0,IF($A43-N$5+1&lt;=3,0,IF($A43-N$5+1=4,Assumptions!$B$7,IF($A43-N$5+1=5,Assumptions!$B$8,Assumptions!$B$6)))))*Assumptions!$B$9</f>
        <v/>
      </c>
      <c r="O43" s="11">
        <f>IF(O$5="",0,IF($A43&lt;O$5,0,IF($A43-O$5+1&lt;=3,0,IF($A43-O$5+1=4,Assumptions!$B$7,IF($A43-O$5+1=5,Assumptions!$B$8,Assumptions!$B$6)))))*Assumptions!$B$9</f>
        <v/>
      </c>
      <c r="P43" s="11">
        <f>F43*Assumptions!$B$5</f>
        <v/>
      </c>
      <c r="Q43" s="11">
        <f>F43+P43</f>
        <v/>
      </c>
      <c r="R43" s="10">
        <f>1+INT(G43/Assumptions!$B$11)</f>
        <v/>
      </c>
    </row>
    <row r="44">
      <c r="A44" t="n">
        <v>37</v>
      </c>
      <c r="B44" t="inlineStr">
        <is>
          <t>Jul-2029</t>
        </is>
      </c>
      <c r="C44" s="10">
        <f>COUNTIF($H$5:$O$5,"&lt;="&amp;$A44)</f>
        <v/>
      </c>
      <c r="D44" s="11">
        <f>SUM(H44:O44)</f>
        <v/>
      </c>
      <c r="E44" s="11">
        <f>F43*Assumptions!$B$10/12</f>
        <v/>
      </c>
      <c r="F44" s="11">
        <f>F43-E44+D44</f>
        <v/>
      </c>
      <c r="G44" s="11">
        <f>F44-Assumptions!$B$3</f>
        <v/>
      </c>
      <c r="H44" s="11">
        <f>IF(H$5="",0,IF($A44&lt;H$5,0,IF($A44-H$5+1&lt;=3,0,IF($A44-H$5+1=4,Assumptions!$B$7,IF($A44-H$5+1=5,Assumptions!$B$8,Assumptions!$B$6)))))*Assumptions!$B$9</f>
        <v/>
      </c>
      <c r="I44" s="11">
        <f>IF(I$5="",0,IF($A44&lt;I$5,0,IF($A44-I$5+1&lt;=3,0,IF($A44-I$5+1=4,Assumptions!$B$7,IF($A44-I$5+1=5,Assumptions!$B$8,Assumptions!$B$6)))))*Assumptions!$B$9</f>
        <v/>
      </c>
      <c r="J44" s="11">
        <f>IF(J$5="",0,IF($A44&lt;J$5,0,IF($A44-J$5+1&lt;=3,0,IF($A44-J$5+1=4,Assumptions!$B$7,IF($A44-J$5+1=5,Assumptions!$B$8,Assumptions!$B$6)))))*Assumptions!$B$9</f>
        <v/>
      </c>
      <c r="K44" s="11">
        <f>IF(K$5="",0,IF($A44&lt;K$5,0,IF($A44-K$5+1&lt;=3,0,IF($A44-K$5+1=4,Assumptions!$B$7,IF($A44-K$5+1=5,Assumptions!$B$8,Assumptions!$B$6)))))*Assumptions!$B$9</f>
        <v/>
      </c>
      <c r="L44" s="11">
        <f>IF(L$5="",0,IF($A44&lt;L$5,0,IF($A44-L$5+1&lt;=3,0,IF($A44-L$5+1=4,Assumptions!$B$7,IF($A44-L$5+1=5,Assumptions!$B$8,Assumptions!$B$6)))))*Assumptions!$B$9</f>
        <v/>
      </c>
      <c r="M44" s="11">
        <f>IF(M$5="",0,IF($A44&lt;M$5,0,IF($A44-M$5+1&lt;=3,0,IF($A44-M$5+1=4,Assumptions!$B$7,IF($A44-M$5+1=5,Assumptions!$B$8,Assumptions!$B$6)))))*Assumptions!$B$9</f>
        <v/>
      </c>
      <c r="N44" s="11">
        <f>IF(N$5="",0,IF($A44&lt;N$5,0,IF($A44-N$5+1&lt;=3,0,IF($A44-N$5+1=4,Assumptions!$B$7,IF($A44-N$5+1=5,Assumptions!$B$8,Assumptions!$B$6)))))*Assumptions!$B$9</f>
        <v/>
      </c>
      <c r="O44" s="11">
        <f>IF(O$5="",0,IF($A44&lt;O$5,0,IF($A44-O$5+1&lt;=3,0,IF($A44-O$5+1=4,Assumptions!$B$7,IF($A44-O$5+1=5,Assumptions!$B$8,Assumptions!$B$6)))))*Assumptions!$B$9</f>
        <v/>
      </c>
      <c r="P44" s="11">
        <f>F44*Assumptions!$B$5</f>
        <v/>
      </c>
      <c r="Q44" s="11">
        <f>F44+P44</f>
        <v/>
      </c>
      <c r="R44" s="10">
        <f>1+INT(G44/Assumptions!$B$11)</f>
        <v/>
      </c>
    </row>
    <row r="45">
      <c r="A45" t="n">
        <v>38</v>
      </c>
      <c r="B45" t="inlineStr">
        <is>
          <t>Aug-2029</t>
        </is>
      </c>
      <c r="C45" s="10">
        <f>COUNTIF($H$5:$O$5,"&lt;="&amp;$A45)</f>
        <v/>
      </c>
      <c r="D45" s="11">
        <f>SUM(H45:O45)</f>
        <v/>
      </c>
      <c r="E45" s="11">
        <f>F44*Assumptions!$B$10/12</f>
        <v/>
      </c>
      <c r="F45" s="11">
        <f>F44-E45+D45</f>
        <v/>
      </c>
      <c r="G45" s="11">
        <f>F45-Assumptions!$B$3</f>
        <v/>
      </c>
      <c r="H45" s="11">
        <f>IF(H$5="",0,IF($A45&lt;H$5,0,IF($A45-H$5+1&lt;=3,0,IF($A45-H$5+1=4,Assumptions!$B$7,IF($A45-H$5+1=5,Assumptions!$B$8,Assumptions!$B$6)))))*Assumptions!$B$9</f>
        <v/>
      </c>
      <c r="I45" s="11">
        <f>IF(I$5="",0,IF($A45&lt;I$5,0,IF($A45-I$5+1&lt;=3,0,IF($A45-I$5+1=4,Assumptions!$B$7,IF($A45-I$5+1=5,Assumptions!$B$8,Assumptions!$B$6)))))*Assumptions!$B$9</f>
        <v/>
      </c>
      <c r="J45" s="11">
        <f>IF(J$5="",0,IF($A45&lt;J$5,0,IF($A45-J$5+1&lt;=3,0,IF($A45-J$5+1=4,Assumptions!$B$7,IF($A45-J$5+1=5,Assumptions!$B$8,Assumptions!$B$6)))))*Assumptions!$B$9</f>
        <v/>
      </c>
      <c r="K45" s="11">
        <f>IF(K$5="",0,IF($A45&lt;K$5,0,IF($A45-K$5+1&lt;=3,0,IF($A45-K$5+1=4,Assumptions!$B$7,IF($A45-K$5+1=5,Assumptions!$B$8,Assumptions!$B$6)))))*Assumptions!$B$9</f>
        <v/>
      </c>
      <c r="L45" s="11">
        <f>IF(L$5="",0,IF($A45&lt;L$5,0,IF($A45-L$5+1&lt;=3,0,IF($A45-L$5+1=4,Assumptions!$B$7,IF($A45-L$5+1=5,Assumptions!$B$8,Assumptions!$B$6)))))*Assumptions!$B$9</f>
        <v/>
      </c>
      <c r="M45" s="11">
        <f>IF(M$5="",0,IF($A45&lt;M$5,0,IF($A45-M$5+1&lt;=3,0,IF($A45-M$5+1=4,Assumptions!$B$7,IF($A45-M$5+1=5,Assumptions!$B$8,Assumptions!$B$6)))))*Assumptions!$B$9</f>
        <v/>
      </c>
      <c r="N45" s="11">
        <f>IF(N$5="",0,IF($A45&lt;N$5,0,IF($A45-N$5+1&lt;=3,0,IF($A45-N$5+1=4,Assumptions!$B$7,IF($A45-N$5+1=5,Assumptions!$B$8,Assumptions!$B$6)))))*Assumptions!$B$9</f>
        <v/>
      </c>
      <c r="O45" s="11">
        <f>IF(O$5="",0,IF($A45&lt;O$5,0,IF($A45-O$5+1&lt;=3,0,IF($A45-O$5+1=4,Assumptions!$B$7,IF($A45-O$5+1=5,Assumptions!$B$8,Assumptions!$B$6)))))*Assumptions!$B$9</f>
        <v/>
      </c>
      <c r="P45" s="11">
        <f>F45*Assumptions!$B$5</f>
        <v/>
      </c>
      <c r="Q45" s="11">
        <f>F45+P45</f>
        <v/>
      </c>
      <c r="R45" s="10">
        <f>1+INT(G45/Assumptions!$B$11)</f>
        <v/>
      </c>
    </row>
    <row r="46">
      <c r="A46" t="n">
        <v>39</v>
      </c>
      <c r="B46" t="inlineStr">
        <is>
          <t>Sep-2029</t>
        </is>
      </c>
      <c r="C46" s="10">
        <f>COUNTIF($H$5:$O$5,"&lt;="&amp;$A46)</f>
        <v/>
      </c>
      <c r="D46" s="11">
        <f>SUM(H46:O46)</f>
        <v/>
      </c>
      <c r="E46" s="11">
        <f>F45*Assumptions!$B$10/12</f>
        <v/>
      </c>
      <c r="F46" s="11">
        <f>F45-E46+D46</f>
        <v/>
      </c>
      <c r="G46" s="11">
        <f>F46-Assumptions!$B$3</f>
        <v/>
      </c>
      <c r="H46" s="11">
        <f>IF(H$5="",0,IF($A46&lt;H$5,0,IF($A46-H$5+1&lt;=3,0,IF($A46-H$5+1=4,Assumptions!$B$7,IF($A46-H$5+1=5,Assumptions!$B$8,Assumptions!$B$6)))))*Assumptions!$B$9</f>
        <v/>
      </c>
      <c r="I46" s="11">
        <f>IF(I$5="",0,IF($A46&lt;I$5,0,IF($A46-I$5+1&lt;=3,0,IF($A46-I$5+1=4,Assumptions!$B$7,IF($A46-I$5+1=5,Assumptions!$B$8,Assumptions!$B$6)))))*Assumptions!$B$9</f>
        <v/>
      </c>
      <c r="J46" s="11">
        <f>IF(J$5="",0,IF($A46&lt;J$5,0,IF($A46-J$5+1&lt;=3,0,IF($A46-J$5+1=4,Assumptions!$B$7,IF($A46-J$5+1=5,Assumptions!$B$8,Assumptions!$B$6)))))*Assumptions!$B$9</f>
        <v/>
      </c>
      <c r="K46" s="11">
        <f>IF(K$5="",0,IF($A46&lt;K$5,0,IF($A46-K$5+1&lt;=3,0,IF($A46-K$5+1=4,Assumptions!$B$7,IF($A46-K$5+1=5,Assumptions!$B$8,Assumptions!$B$6)))))*Assumptions!$B$9</f>
        <v/>
      </c>
      <c r="L46" s="11">
        <f>IF(L$5="",0,IF($A46&lt;L$5,0,IF($A46-L$5+1&lt;=3,0,IF($A46-L$5+1=4,Assumptions!$B$7,IF($A46-L$5+1=5,Assumptions!$B$8,Assumptions!$B$6)))))*Assumptions!$B$9</f>
        <v/>
      </c>
      <c r="M46" s="11">
        <f>IF(M$5="",0,IF($A46&lt;M$5,0,IF($A46-M$5+1&lt;=3,0,IF($A46-M$5+1=4,Assumptions!$B$7,IF($A46-M$5+1=5,Assumptions!$B$8,Assumptions!$B$6)))))*Assumptions!$B$9</f>
        <v/>
      </c>
      <c r="N46" s="11">
        <f>IF(N$5="",0,IF($A46&lt;N$5,0,IF($A46-N$5+1&lt;=3,0,IF($A46-N$5+1=4,Assumptions!$B$7,IF($A46-N$5+1=5,Assumptions!$B$8,Assumptions!$B$6)))))*Assumptions!$B$9</f>
        <v/>
      </c>
      <c r="O46" s="11">
        <f>IF(O$5="",0,IF($A46&lt;O$5,0,IF($A46-O$5+1&lt;=3,0,IF($A46-O$5+1=4,Assumptions!$B$7,IF($A46-O$5+1=5,Assumptions!$B$8,Assumptions!$B$6)))))*Assumptions!$B$9</f>
        <v/>
      </c>
      <c r="P46" s="11">
        <f>F46*Assumptions!$B$5</f>
        <v/>
      </c>
      <c r="Q46" s="11">
        <f>F46+P46</f>
        <v/>
      </c>
      <c r="R46" s="10">
        <f>1+INT(G46/Assumptions!$B$11)</f>
        <v/>
      </c>
    </row>
    <row r="47">
      <c r="A47" t="n">
        <v>40</v>
      </c>
      <c r="B47" t="inlineStr">
        <is>
          <t>Oct-2029</t>
        </is>
      </c>
      <c r="C47" s="10">
        <f>COUNTIF($H$5:$O$5,"&lt;="&amp;$A47)</f>
        <v/>
      </c>
      <c r="D47" s="11">
        <f>SUM(H47:O47)</f>
        <v/>
      </c>
      <c r="E47" s="11">
        <f>F46*Assumptions!$B$10/12</f>
        <v/>
      </c>
      <c r="F47" s="11">
        <f>F46-E47+D47</f>
        <v/>
      </c>
      <c r="G47" s="11">
        <f>F47-Assumptions!$B$3</f>
        <v/>
      </c>
      <c r="H47" s="11">
        <f>IF(H$5="",0,IF($A47&lt;H$5,0,IF($A47-H$5+1&lt;=3,0,IF($A47-H$5+1=4,Assumptions!$B$7,IF($A47-H$5+1=5,Assumptions!$B$8,Assumptions!$B$6)))))*Assumptions!$B$9</f>
        <v/>
      </c>
      <c r="I47" s="11">
        <f>IF(I$5="",0,IF($A47&lt;I$5,0,IF($A47-I$5+1&lt;=3,0,IF($A47-I$5+1=4,Assumptions!$B$7,IF($A47-I$5+1=5,Assumptions!$B$8,Assumptions!$B$6)))))*Assumptions!$B$9</f>
        <v/>
      </c>
      <c r="J47" s="11">
        <f>IF(J$5="",0,IF($A47&lt;J$5,0,IF($A47-J$5+1&lt;=3,0,IF($A47-J$5+1=4,Assumptions!$B$7,IF($A47-J$5+1=5,Assumptions!$B$8,Assumptions!$B$6)))))*Assumptions!$B$9</f>
        <v/>
      </c>
      <c r="K47" s="11">
        <f>IF(K$5="",0,IF($A47&lt;K$5,0,IF($A47-K$5+1&lt;=3,0,IF($A47-K$5+1=4,Assumptions!$B$7,IF($A47-K$5+1=5,Assumptions!$B$8,Assumptions!$B$6)))))*Assumptions!$B$9</f>
        <v/>
      </c>
      <c r="L47" s="11">
        <f>IF(L$5="",0,IF($A47&lt;L$5,0,IF($A47-L$5+1&lt;=3,0,IF($A47-L$5+1=4,Assumptions!$B$7,IF($A47-L$5+1=5,Assumptions!$B$8,Assumptions!$B$6)))))*Assumptions!$B$9</f>
        <v/>
      </c>
      <c r="M47" s="11">
        <f>IF(M$5="",0,IF($A47&lt;M$5,0,IF($A47-M$5+1&lt;=3,0,IF($A47-M$5+1=4,Assumptions!$B$7,IF($A47-M$5+1=5,Assumptions!$B$8,Assumptions!$B$6)))))*Assumptions!$B$9</f>
        <v/>
      </c>
      <c r="N47" s="11">
        <f>IF(N$5="",0,IF($A47&lt;N$5,0,IF($A47-N$5+1&lt;=3,0,IF($A47-N$5+1=4,Assumptions!$B$7,IF($A47-N$5+1=5,Assumptions!$B$8,Assumptions!$B$6)))))*Assumptions!$B$9</f>
        <v/>
      </c>
      <c r="O47" s="11">
        <f>IF(O$5="",0,IF($A47&lt;O$5,0,IF($A47-O$5+1&lt;=3,0,IF($A47-O$5+1=4,Assumptions!$B$7,IF($A47-O$5+1=5,Assumptions!$B$8,Assumptions!$B$6)))))*Assumptions!$B$9</f>
        <v/>
      </c>
      <c r="P47" s="11">
        <f>F47*Assumptions!$B$5</f>
        <v/>
      </c>
      <c r="Q47" s="11">
        <f>F47+P47</f>
        <v/>
      </c>
      <c r="R47" s="10">
        <f>1+INT(G47/Assumptions!$B$11)</f>
        <v/>
      </c>
    </row>
    <row r="48">
      <c r="A48" t="n">
        <v>41</v>
      </c>
      <c r="B48" t="inlineStr">
        <is>
          <t>Nov-2029</t>
        </is>
      </c>
      <c r="C48" s="10">
        <f>COUNTIF($H$5:$O$5,"&lt;="&amp;$A48)</f>
        <v/>
      </c>
      <c r="D48" s="11">
        <f>SUM(H48:O48)</f>
        <v/>
      </c>
      <c r="E48" s="11">
        <f>F47*Assumptions!$B$10/12</f>
        <v/>
      </c>
      <c r="F48" s="11">
        <f>F47-E48+D48</f>
        <v/>
      </c>
      <c r="G48" s="11">
        <f>F48-Assumptions!$B$3</f>
        <v/>
      </c>
      <c r="H48" s="11">
        <f>IF(H$5="",0,IF($A48&lt;H$5,0,IF($A48-H$5+1&lt;=3,0,IF($A48-H$5+1=4,Assumptions!$B$7,IF($A48-H$5+1=5,Assumptions!$B$8,Assumptions!$B$6)))))*Assumptions!$B$9</f>
        <v/>
      </c>
      <c r="I48" s="11">
        <f>IF(I$5="",0,IF($A48&lt;I$5,0,IF($A48-I$5+1&lt;=3,0,IF($A48-I$5+1=4,Assumptions!$B$7,IF($A48-I$5+1=5,Assumptions!$B$8,Assumptions!$B$6)))))*Assumptions!$B$9</f>
        <v/>
      </c>
      <c r="J48" s="11">
        <f>IF(J$5="",0,IF($A48&lt;J$5,0,IF($A48-J$5+1&lt;=3,0,IF($A48-J$5+1=4,Assumptions!$B$7,IF($A48-J$5+1=5,Assumptions!$B$8,Assumptions!$B$6)))))*Assumptions!$B$9</f>
        <v/>
      </c>
      <c r="K48" s="11">
        <f>IF(K$5="",0,IF($A48&lt;K$5,0,IF($A48-K$5+1&lt;=3,0,IF($A48-K$5+1=4,Assumptions!$B$7,IF($A48-K$5+1=5,Assumptions!$B$8,Assumptions!$B$6)))))*Assumptions!$B$9</f>
        <v/>
      </c>
      <c r="L48" s="11">
        <f>IF(L$5="",0,IF($A48&lt;L$5,0,IF($A48-L$5+1&lt;=3,0,IF($A48-L$5+1=4,Assumptions!$B$7,IF($A48-L$5+1=5,Assumptions!$B$8,Assumptions!$B$6)))))*Assumptions!$B$9</f>
        <v/>
      </c>
      <c r="M48" s="11">
        <f>IF(M$5="",0,IF($A48&lt;M$5,0,IF($A48-M$5+1&lt;=3,0,IF($A48-M$5+1=4,Assumptions!$B$7,IF($A48-M$5+1=5,Assumptions!$B$8,Assumptions!$B$6)))))*Assumptions!$B$9</f>
        <v/>
      </c>
      <c r="N48" s="11">
        <f>IF(N$5="",0,IF($A48&lt;N$5,0,IF($A48-N$5+1&lt;=3,0,IF($A48-N$5+1=4,Assumptions!$B$7,IF($A48-N$5+1=5,Assumptions!$B$8,Assumptions!$B$6)))))*Assumptions!$B$9</f>
        <v/>
      </c>
      <c r="O48" s="11">
        <f>IF(O$5="",0,IF($A48&lt;O$5,0,IF($A48-O$5+1&lt;=3,0,IF($A48-O$5+1=4,Assumptions!$B$7,IF($A48-O$5+1=5,Assumptions!$B$8,Assumptions!$B$6)))))*Assumptions!$B$9</f>
        <v/>
      </c>
      <c r="P48" s="11">
        <f>F48*Assumptions!$B$5</f>
        <v/>
      </c>
      <c r="Q48" s="11">
        <f>F48+P48</f>
        <v/>
      </c>
      <c r="R48" s="10">
        <f>1+INT(G48/Assumptions!$B$11)</f>
        <v/>
      </c>
    </row>
    <row r="49">
      <c r="A49" t="n">
        <v>42</v>
      </c>
      <c r="B49" t="inlineStr">
        <is>
          <t>Dec-2029</t>
        </is>
      </c>
      <c r="C49" s="10">
        <f>COUNTIF($H$5:$O$5,"&lt;="&amp;$A49)</f>
        <v/>
      </c>
      <c r="D49" s="11">
        <f>SUM(H49:O49)</f>
        <v/>
      </c>
      <c r="E49" s="11">
        <f>F48*Assumptions!$B$10/12</f>
        <v/>
      </c>
      <c r="F49" s="11">
        <f>F48-E49+D49</f>
        <v/>
      </c>
      <c r="G49" s="11">
        <f>F49-Assumptions!$B$3</f>
        <v/>
      </c>
      <c r="H49" s="11">
        <f>IF(H$5="",0,IF($A49&lt;H$5,0,IF($A49-H$5+1&lt;=3,0,IF($A49-H$5+1=4,Assumptions!$B$7,IF($A49-H$5+1=5,Assumptions!$B$8,Assumptions!$B$6)))))*Assumptions!$B$9</f>
        <v/>
      </c>
      <c r="I49" s="11">
        <f>IF(I$5="",0,IF($A49&lt;I$5,0,IF($A49-I$5+1&lt;=3,0,IF($A49-I$5+1=4,Assumptions!$B$7,IF($A49-I$5+1=5,Assumptions!$B$8,Assumptions!$B$6)))))*Assumptions!$B$9</f>
        <v/>
      </c>
      <c r="J49" s="11">
        <f>IF(J$5="",0,IF($A49&lt;J$5,0,IF($A49-J$5+1&lt;=3,0,IF($A49-J$5+1=4,Assumptions!$B$7,IF($A49-J$5+1=5,Assumptions!$B$8,Assumptions!$B$6)))))*Assumptions!$B$9</f>
        <v/>
      </c>
      <c r="K49" s="11">
        <f>IF(K$5="",0,IF($A49&lt;K$5,0,IF($A49-K$5+1&lt;=3,0,IF($A49-K$5+1=4,Assumptions!$B$7,IF($A49-K$5+1=5,Assumptions!$B$8,Assumptions!$B$6)))))*Assumptions!$B$9</f>
        <v/>
      </c>
      <c r="L49" s="11">
        <f>IF(L$5="",0,IF($A49&lt;L$5,0,IF($A49-L$5+1&lt;=3,0,IF($A49-L$5+1=4,Assumptions!$B$7,IF($A49-L$5+1=5,Assumptions!$B$8,Assumptions!$B$6)))))*Assumptions!$B$9</f>
        <v/>
      </c>
      <c r="M49" s="11">
        <f>IF(M$5="",0,IF($A49&lt;M$5,0,IF($A49-M$5+1&lt;=3,0,IF($A49-M$5+1=4,Assumptions!$B$7,IF($A49-M$5+1=5,Assumptions!$B$8,Assumptions!$B$6)))))*Assumptions!$B$9</f>
        <v/>
      </c>
      <c r="N49" s="11">
        <f>IF(N$5="",0,IF($A49&lt;N$5,0,IF($A49-N$5+1&lt;=3,0,IF($A49-N$5+1=4,Assumptions!$B$7,IF($A49-N$5+1=5,Assumptions!$B$8,Assumptions!$B$6)))))*Assumptions!$B$9</f>
        <v/>
      </c>
      <c r="O49" s="11">
        <f>IF(O$5="",0,IF($A49&lt;O$5,0,IF($A49-O$5+1&lt;=3,0,IF($A49-O$5+1=4,Assumptions!$B$7,IF($A49-O$5+1=5,Assumptions!$B$8,Assumptions!$B$6)))))*Assumptions!$B$9</f>
        <v/>
      </c>
      <c r="P49" s="11">
        <f>F49*Assumptions!$B$5</f>
        <v/>
      </c>
      <c r="Q49" s="11">
        <f>F49+P49</f>
        <v/>
      </c>
      <c r="R49" s="10">
        <f>1+INT(G49/Assumptions!$B$11)</f>
        <v/>
      </c>
    </row>
    <row r="50">
      <c r="A50" t="n">
        <v>43</v>
      </c>
      <c r="B50" t="inlineStr">
        <is>
          <t>Jan-2030</t>
        </is>
      </c>
      <c r="C50" s="10">
        <f>COUNTIF($H$5:$O$5,"&lt;="&amp;$A50)</f>
        <v/>
      </c>
      <c r="D50" s="11">
        <f>SUM(H50:O50)</f>
        <v/>
      </c>
      <c r="E50" s="11">
        <f>F49*Assumptions!$B$10/12</f>
        <v/>
      </c>
      <c r="F50" s="11">
        <f>F49-E50+D50</f>
        <v/>
      </c>
      <c r="G50" s="11">
        <f>F50-Assumptions!$B$3</f>
        <v/>
      </c>
      <c r="H50" s="11">
        <f>IF(H$5="",0,IF($A50&lt;H$5,0,IF($A50-H$5+1&lt;=3,0,IF($A50-H$5+1=4,Assumptions!$B$7,IF($A50-H$5+1=5,Assumptions!$B$8,Assumptions!$B$6)))))*Assumptions!$B$9</f>
        <v/>
      </c>
      <c r="I50" s="11">
        <f>IF(I$5="",0,IF($A50&lt;I$5,0,IF($A50-I$5+1&lt;=3,0,IF($A50-I$5+1=4,Assumptions!$B$7,IF($A50-I$5+1=5,Assumptions!$B$8,Assumptions!$B$6)))))*Assumptions!$B$9</f>
        <v/>
      </c>
      <c r="J50" s="11">
        <f>IF(J$5="",0,IF($A50&lt;J$5,0,IF($A50-J$5+1&lt;=3,0,IF($A50-J$5+1=4,Assumptions!$B$7,IF($A50-J$5+1=5,Assumptions!$B$8,Assumptions!$B$6)))))*Assumptions!$B$9</f>
        <v/>
      </c>
      <c r="K50" s="11">
        <f>IF(K$5="",0,IF($A50&lt;K$5,0,IF($A50-K$5+1&lt;=3,0,IF($A50-K$5+1=4,Assumptions!$B$7,IF($A50-K$5+1=5,Assumptions!$B$8,Assumptions!$B$6)))))*Assumptions!$B$9</f>
        <v/>
      </c>
      <c r="L50" s="11">
        <f>IF(L$5="",0,IF($A50&lt;L$5,0,IF($A50-L$5+1&lt;=3,0,IF($A50-L$5+1=4,Assumptions!$B$7,IF($A50-L$5+1=5,Assumptions!$B$8,Assumptions!$B$6)))))*Assumptions!$B$9</f>
        <v/>
      </c>
      <c r="M50" s="11">
        <f>IF(M$5="",0,IF($A50&lt;M$5,0,IF($A50-M$5+1&lt;=3,0,IF($A50-M$5+1=4,Assumptions!$B$7,IF($A50-M$5+1=5,Assumptions!$B$8,Assumptions!$B$6)))))*Assumptions!$B$9</f>
        <v/>
      </c>
      <c r="N50" s="11">
        <f>IF(N$5="",0,IF($A50&lt;N$5,0,IF($A50-N$5+1&lt;=3,0,IF($A50-N$5+1=4,Assumptions!$B$7,IF($A50-N$5+1=5,Assumptions!$B$8,Assumptions!$B$6)))))*Assumptions!$B$9</f>
        <v/>
      </c>
      <c r="O50" s="11">
        <f>IF(O$5="",0,IF($A50&lt;O$5,0,IF($A50-O$5+1&lt;=3,0,IF($A50-O$5+1=4,Assumptions!$B$7,IF($A50-O$5+1=5,Assumptions!$B$8,Assumptions!$B$6)))))*Assumptions!$B$9</f>
        <v/>
      </c>
      <c r="P50" s="11">
        <f>F50*Assumptions!$B$5</f>
        <v/>
      </c>
      <c r="Q50" s="11">
        <f>F50+P50</f>
        <v/>
      </c>
      <c r="R50" s="10">
        <f>1+INT(G50/Assumptions!$B$11)</f>
        <v/>
      </c>
    </row>
    <row r="51">
      <c r="A51" t="n">
        <v>44</v>
      </c>
      <c r="B51" t="inlineStr">
        <is>
          <t>Feb-2030</t>
        </is>
      </c>
      <c r="C51" s="10">
        <f>COUNTIF($H$5:$O$5,"&lt;="&amp;$A51)</f>
        <v/>
      </c>
      <c r="D51" s="11">
        <f>SUM(H51:O51)</f>
        <v/>
      </c>
      <c r="E51" s="11">
        <f>F50*Assumptions!$B$10/12</f>
        <v/>
      </c>
      <c r="F51" s="11">
        <f>F50-E51+D51</f>
        <v/>
      </c>
      <c r="G51" s="11">
        <f>F51-Assumptions!$B$3</f>
        <v/>
      </c>
      <c r="H51" s="11">
        <f>IF(H$5="",0,IF($A51&lt;H$5,0,IF($A51-H$5+1&lt;=3,0,IF($A51-H$5+1=4,Assumptions!$B$7,IF($A51-H$5+1=5,Assumptions!$B$8,Assumptions!$B$6)))))*Assumptions!$B$9</f>
        <v/>
      </c>
      <c r="I51" s="11">
        <f>IF(I$5="",0,IF($A51&lt;I$5,0,IF($A51-I$5+1&lt;=3,0,IF($A51-I$5+1=4,Assumptions!$B$7,IF($A51-I$5+1=5,Assumptions!$B$8,Assumptions!$B$6)))))*Assumptions!$B$9</f>
        <v/>
      </c>
      <c r="J51" s="11">
        <f>IF(J$5="",0,IF($A51&lt;J$5,0,IF($A51-J$5+1&lt;=3,0,IF($A51-J$5+1=4,Assumptions!$B$7,IF($A51-J$5+1=5,Assumptions!$B$8,Assumptions!$B$6)))))*Assumptions!$B$9</f>
        <v/>
      </c>
      <c r="K51" s="11">
        <f>IF(K$5="",0,IF($A51&lt;K$5,0,IF($A51-K$5+1&lt;=3,0,IF($A51-K$5+1=4,Assumptions!$B$7,IF($A51-K$5+1=5,Assumptions!$B$8,Assumptions!$B$6)))))*Assumptions!$B$9</f>
        <v/>
      </c>
      <c r="L51" s="11">
        <f>IF(L$5="",0,IF($A51&lt;L$5,0,IF($A51-L$5+1&lt;=3,0,IF($A51-L$5+1=4,Assumptions!$B$7,IF($A51-L$5+1=5,Assumptions!$B$8,Assumptions!$B$6)))))*Assumptions!$B$9</f>
        <v/>
      </c>
      <c r="M51" s="11">
        <f>IF(M$5="",0,IF($A51&lt;M$5,0,IF($A51-M$5+1&lt;=3,0,IF($A51-M$5+1=4,Assumptions!$B$7,IF($A51-M$5+1=5,Assumptions!$B$8,Assumptions!$B$6)))))*Assumptions!$B$9</f>
        <v/>
      </c>
      <c r="N51" s="11">
        <f>IF(N$5="",0,IF($A51&lt;N$5,0,IF($A51-N$5+1&lt;=3,0,IF($A51-N$5+1=4,Assumptions!$B$7,IF($A51-N$5+1=5,Assumptions!$B$8,Assumptions!$B$6)))))*Assumptions!$B$9</f>
        <v/>
      </c>
      <c r="O51" s="11">
        <f>IF(O$5="",0,IF($A51&lt;O$5,0,IF($A51-O$5+1&lt;=3,0,IF($A51-O$5+1=4,Assumptions!$B$7,IF($A51-O$5+1=5,Assumptions!$B$8,Assumptions!$B$6)))))*Assumptions!$B$9</f>
        <v/>
      </c>
      <c r="P51" s="11">
        <f>F51*Assumptions!$B$5</f>
        <v/>
      </c>
      <c r="Q51" s="11">
        <f>F51+P51</f>
        <v/>
      </c>
      <c r="R51" s="10">
        <f>1+INT(G51/Assumptions!$B$11)</f>
        <v/>
      </c>
    </row>
    <row r="52">
      <c r="A52" t="n">
        <v>45</v>
      </c>
      <c r="B52" t="inlineStr">
        <is>
          <t>Mar-2030</t>
        </is>
      </c>
      <c r="C52" s="10">
        <f>COUNTIF($H$5:$O$5,"&lt;="&amp;$A52)</f>
        <v/>
      </c>
      <c r="D52" s="11">
        <f>SUM(H52:O52)</f>
        <v/>
      </c>
      <c r="E52" s="11">
        <f>F51*Assumptions!$B$10/12</f>
        <v/>
      </c>
      <c r="F52" s="11">
        <f>F51-E52+D52</f>
        <v/>
      </c>
      <c r="G52" s="11">
        <f>F52-Assumptions!$B$3</f>
        <v/>
      </c>
      <c r="H52" s="11">
        <f>IF(H$5="",0,IF($A52&lt;H$5,0,IF($A52-H$5+1&lt;=3,0,IF($A52-H$5+1=4,Assumptions!$B$7,IF($A52-H$5+1=5,Assumptions!$B$8,Assumptions!$B$6)))))*Assumptions!$B$9</f>
        <v/>
      </c>
      <c r="I52" s="11">
        <f>IF(I$5="",0,IF($A52&lt;I$5,0,IF($A52-I$5+1&lt;=3,0,IF($A52-I$5+1=4,Assumptions!$B$7,IF($A52-I$5+1=5,Assumptions!$B$8,Assumptions!$B$6)))))*Assumptions!$B$9</f>
        <v/>
      </c>
      <c r="J52" s="11">
        <f>IF(J$5="",0,IF($A52&lt;J$5,0,IF($A52-J$5+1&lt;=3,0,IF($A52-J$5+1=4,Assumptions!$B$7,IF($A52-J$5+1=5,Assumptions!$B$8,Assumptions!$B$6)))))*Assumptions!$B$9</f>
        <v/>
      </c>
      <c r="K52" s="11">
        <f>IF(K$5="",0,IF($A52&lt;K$5,0,IF($A52-K$5+1&lt;=3,0,IF($A52-K$5+1=4,Assumptions!$B$7,IF($A52-K$5+1=5,Assumptions!$B$8,Assumptions!$B$6)))))*Assumptions!$B$9</f>
        <v/>
      </c>
      <c r="L52" s="11">
        <f>IF(L$5="",0,IF($A52&lt;L$5,0,IF($A52-L$5+1&lt;=3,0,IF($A52-L$5+1=4,Assumptions!$B$7,IF($A52-L$5+1=5,Assumptions!$B$8,Assumptions!$B$6)))))*Assumptions!$B$9</f>
        <v/>
      </c>
      <c r="M52" s="11">
        <f>IF(M$5="",0,IF($A52&lt;M$5,0,IF($A52-M$5+1&lt;=3,0,IF($A52-M$5+1=4,Assumptions!$B$7,IF($A52-M$5+1=5,Assumptions!$B$8,Assumptions!$B$6)))))*Assumptions!$B$9</f>
        <v/>
      </c>
      <c r="N52" s="11">
        <f>IF(N$5="",0,IF($A52&lt;N$5,0,IF($A52-N$5+1&lt;=3,0,IF($A52-N$5+1=4,Assumptions!$B$7,IF($A52-N$5+1=5,Assumptions!$B$8,Assumptions!$B$6)))))*Assumptions!$B$9</f>
        <v/>
      </c>
      <c r="O52" s="11">
        <f>IF(O$5="",0,IF($A52&lt;O$5,0,IF($A52-O$5+1&lt;=3,0,IF($A52-O$5+1=4,Assumptions!$B$7,IF($A52-O$5+1=5,Assumptions!$B$8,Assumptions!$B$6)))))*Assumptions!$B$9</f>
        <v/>
      </c>
      <c r="P52" s="11">
        <f>F52*Assumptions!$B$5</f>
        <v/>
      </c>
      <c r="Q52" s="11">
        <f>F52+P52</f>
        <v/>
      </c>
      <c r="R52" s="10">
        <f>1+INT(G52/Assumptions!$B$11)</f>
        <v/>
      </c>
    </row>
    <row r="53">
      <c r="A53" t="n">
        <v>46</v>
      </c>
      <c r="B53" t="inlineStr">
        <is>
          <t>Apr-2030</t>
        </is>
      </c>
      <c r="C53" s="10">
        <f>COUNTIF($H$5:$O$5,"&lt;="&amp;$A53)</f>
        <v/>
      </c>
      <c r="D53" s="11">
        <f>SUM(H53:O53)</f>
        <v/>
      </c>
      <c r="E53" s="11">
        <f>F52*Assumptions!$B$10/12</f>
        <v/>
      </c>
      <c r="F53" s="11">
        <f>F52-E53+D53</f>
        <v/>
      </c>
      <c r="G53" s="11">
        <f>F53-Assumptions!$B$3</f>
        <v/>
      </c>
      <c r="H53" s="11">
        <f>IF(H$5="",0,IF($A53&lt;H$5,0,IF($A53-H$5+1&lt;=3,0,IF($A53-H$5+1=4,Assumptions!$B$7,IF($A53-H$5+1=5,Assumptions!$B$8,Assumptions!$B$6)))))*Assumptions!$B$9</f>
        <v/>
      </c>
      <c r="I53" s="11">
        <f>IF(I$5="",0,IF($A53&lt;I$5,0,IF($A53-I$5+1&lt;=3,0,IF($A53-I$5+1=4,Assumptions!$B$7,IF($A53-I$5+1=5,Assumptions!$B$8,Assumptions!$B$6)))))*Assumptions!$B$9</f>
        <v/>
      </c>
      <c r="J53" s="11">
        <f>IF(J$5="",0,IF($A53&lt;J$5,0,IF($A53-J$5+1&lt;=3,0,IF($A53-J$5+1=4,Assumptions!$B$7,IF($A53-J$5+1=5,Assumptions!$B$8,Assumptions!$B$6)))))*Assumptions!$B$9</f>
        <v/>
      </c>
      <c r="K53" s="11">
        <f>IF(K$5="",0,IF($A53&lt;K$5,0,IF($A53-K$5+1&lt;=3,0,IF($A53-K$5+1=4,Assumptions!$B$7,IF($A53-K$5+1=5,Assumptions!$B$8,Assumptions!$B$6)))))*Assumptions!$B$9</f>
        <v/>
      </c>
      <c r="L53" s="11">
        <f>IF(L$5="",0,IF($A53&lt;L$5,0,IF($A53-L$5+1&lt;=3,0,IF($A53-L$5+1=4,Assumptions!$B$7,IF($A53-L$5+1=5,Assumptions!$B$8,Assumptions!$B$6)))))*Assumptions!$B$9</f>
        <v/>
      </c>
      <c r="M53" s="11">
        <f>IF(M$5="",0,IF($A53&lt;M$5,0,IF($A53-M$5+1&lt;=3,0,IF($A53-M$5+1=4,Assumptions!$B$7,IF($A53-M$5+1=5,Assumptions!$B$8,Assumptions!$B$6)))))*Assumptions!$B$9</f>
        <v/>
      </c>
      <c r="N53" s="11">
        <f>IF(N$5="",0,IF($A53&lt;N$5,0,IF($A53-N$5+1&lt;=3,0,IF($A53-N$5+1=4,Assumptions!$B$7,IF($A53-N$5+1=5,Assumptions!$B$8,Assumptions!$B$6)))))*Assumptions!$B$9</f>
        <v/>
      </c>
      <c r="O53" s="11">
        <f>IF(O$5="",0,IF($A53&lt;O$5,0,IF($A53-O$5+1&lt;=3,0,IF($A53-O$5+1=4,Assumptions!$B$7,IF($A53-O$5+1=5,Assumptions!$B$8,Assumptions!$B$6)))))*Assumptions!$B$9</f>
        <v/>
      </c>
      <c r="P53" s="11">
        <f>F53*Assumptions!$B$5</f>
        <v/>
      </c>
      <c r="Q53" s="11">
        <f>F53+P53</f>
        <v/>
      </c>
      <c r="R53" s="10">
        <f>1+INT(G53/Assumptions!$B$11)</f>
        <v/>
      </c>
    </row>
    <row r="54">
      <c r="A54" t="n">
        <v>47</v>
      </c>
      <c r="B54" t="inlineStr">
        <is>
          <t>May-2030</t>
        </is>
      </c>
      <c r="C54" s="10">
        <f>COUNTIF($H$5:$O$5,"&lt;="&amp;$A54)</f>
        <v/>
      </c>
      <c r="D54" s="11">
        <f>SUM(H54:O54)</f>
        <v/>
      </c>
      <c r="E54" s="11">
        <f>F53*Assumptions!$B$10/12</f>
        <v/>
      </c>
      <c r="F54" s="11">
        <f>F53-E54+D54</f>
        <v/>
      </c>
      <c r="G54" s="11">
        <f>F54-Assumptions!$B$3</f>
        <v/>
      </c>
      <c r="H54" s="11">
        <f>IF(H$5="",0,IF($A54&lt;H$5,0,IF($A54-H$5+1&lt;=3,0,IF($A54-H$5+1=4,Assumptions!$B$7,IF($A54-H$5+1=5,Assumptions!$B$8,Assumptions!$B$6)))))*Assumptions!$B$9</f>
        <v/>
      </c>
      <c r="I54" s="11">
        <f>IF(I$5="",0,IF($A54&lt;I$5,0,IF($A54-I$5+1&lt;=3,0,IF($A54-I$5+1=4,Assumptions!$B$7,IF($A54-I$5+1=5,Assumptions!$B$8,Assumptions!$B$6)))))*Assumptions!$B$9</f>
        <v/>
      </c>
      <c r="J54" s="11">
        <f>IF(J$5="",0,IF($A54&lt;J$5,0,IF($A54-J$5+1&lt;=3,0,IF($A54-J$5+1=4,Assumptions!$B$7,IF($A54-J$5+1=5,Assumptions!$B$8,Assumptions!$B$6)))))*Assumptions!$B$9</f>
        <v/>
      </c>
      <c r="K54" s="11">
        <f>IF(K$5="",0,IF($A54&lt;K$5,0,IF($A54-K$5+1&lt;=3,0,IF($A54-K$5+1=4,Assumptions!$B$7,IF($A54-K$5+1=5,Assumptions!$B$8,Assumptions!$B$6)))))*Assumptions!$B$9</f>
        <v/>
      </c>
      <c r="L54" s="11">
        <f>IF(L$5="",0,IF($A54&lt;L$5,0,IF($A54-L$5+1&lt;=3,0,IF($A54-L$5+1=4,Assumptions!$B$7,IF($A54-L$5+1=5,Assumptions!$B$8,Assumptions!$B$6)))))*Assumptions!$B$9</f>
        <v/>
      </c>
      <c r="M54" s="11">
        <f>IF(M$5="",0,IF($A54&lt;M$5,0,IF($A54-M$5+1&lt;=3,0,IF($A54-M$5+1=4,Assumptions!$B$7,IF($A54-M$5+1=5,Assumptions!$B$8,Assumptions!$B$6)))))*Assumptions!$B$9</f>
        <v/>
      </c>
      <c r="N54" s="11">
        <f>IF(N$5="",0,IF($A54&lt;N$5,0,IF($A54-N$5+1&lt;=3,0,IF($A54-N$5+1=4,Assumptions!$B$7,IF($A54-N$5+1=5,Assumptions!$B$8,Assumptions!$B$6)))))*Assumptions!$B$9</f>
        <v/>
      </c>
      <c r="O54" s="11">
        <f>IF(O$5="",0,IF($A54&lt;O$5,0,IF($A54-O$5+1&lt;=3,0,IF($A54-O$5+1=4,Assumptions!$B$7,IF($A54-O$5+1=5,Assumptions!$B$8,Assumptions!$B$6)))))*Assumptions!$B$9</f>
        <v/>
      </c>
      <c r="P54" s="11">
        <f>F54*Assumptions!$B$5</f>
        <v/>
      </c>
      <c r="Q54" s="11">
        <f>F54+P54</f>
        <v/>
      </c>
      <c r="R54" s="10">
        <f>1+INT(G54/Assumptions!$B$11)</f>
        <v/>
      </c>
    </row>
    <row r="55">
      <c r="A55" t="n">
        <v>48</v>
      </c>
      <c r="B55" t="inlineStr">
        <is>
          <t>Jun-2030</t>
        </is>
      </c>
      <c r="C55" s="10">
        <f>COUNTIF($H$5:$O$5,"&lt;="&amp;$A55)</f>
        <v/>
      </c>
      <c r="D55" s="11">
        <f>SUM(H55:O55)</f>
        <v/>
      </c>
      <c r="E55" s="11">
        <f>F54*Assumptions!$B$10/12</f>
        <v/>
      </c>
      <c r="F55" s="11">
        <f>F54-E55+D55</f>
        <v/>
      </c>
      <c r="G55" s="11">
        <f>F55-Assumptions!$B$3</f>
        <v/>
      </c>
      <c r="H55" s="11">
        <f>IF(H$5="",0,IF($A55&lt;H$5,0,IF($A55-H$5+1&lt;=3,0,IF($A55-H$5+1=4,Assumptions!$B$7,IF($A55-H$5+1=5,Assumptions!$B$8,Assumptions!$B$6)))))*Assumptions!$B$9</f>
        <v/>
      </c>
      <c r="I55" s="11">
        <f>IF(I$5="",0,IF($A55&lt;I$5,0,IF($A55-I$5+1&lt;=3,0,IF($A55-I$5+1=4,Assumptions!$B$7,IF($A55-I$5+1=5,Assumptions!$B$8,Assumptions!$B$6)))))*Assumptions!$B$9</f>
        <v/>
      </c>
      <c r="J55" s="11">
        <f>IF(J$5="",0,IF($A55&lt;J$5,0,IF($A55-J$5+1&lt;=3,0,IF($A55-J$5+1=4,Assumptions!$B$7,IF($A55-J$5+1=5,Assumptions!$B$8,Assumptions!$B$6)))))*Assumptions!$B$9</f>
        <v/>
      </c>
      <c r="K55" s="11">
        <f>IF(K$5="",0,IF($A55&lt;K$5,0,IF($A55-K$5+1&lt;=3,0,IF($A55-K$5+1=4,Assumptions!$B$7,IF($A55-K$5+1=5,Assumptions!$B$8,Assumptions!$B$6)))))*Assumptions!$B$9</f>
        <v/>
      </c>
      <c r="L55" s="11">
        <f>IF(L$5="",0,IF($A55&lt;L$5,0,IF($A55-L$5+1&lt;=3,0,IF($A55-L$5+1=4,Assumptions!$B$7,IF($A55-L$5+1=5,Assumptions!$B$8,Assumptions!$B$6)))))*Assumptions!$B$9</f>
        <v/>
      </c>
      <c r="M55" s="11">
        <f>IF(M$5="",0,IF($A55&lt;M$5,0,IF($A55-M$5+1&lt;=3,0,IF($A55-M$5+1=4,Assumptions!$B$7,IF($A55-M$5+1=5,Assumptions!$B$8,Assumptions!$B$6)))))*Assumptions!$B$9</f>
        <v/>
      </c>
      <c r="N55" s="11">
        <f>IF(N$5="",0,IF($A55&lt;N$5,0,IF($A55-N$5+1&lt;=3,0,IF($A55-N$5+1=4,Assumptions!$B$7,IF($A55-N$5+1=5,Assumptions!$B$8,Assumptions!$B$6)))))*Assumptions!$B$9</f>
        <v/>
      </c>
      <c r="O55" s="11">
        <f>IF(O$5="",0,IF($A55&lt;O$5,0,IF($A55-O$5+1&lt;=3,0,IF($A55-O$5+1=4,Assumptions!$B$7,IF($A55-O$5+1=5,Assumptions!$B$8,Assumptions!$B$6)))))*Assumptions!$B$9</f>
        <v/>
      </c>
      <c r="P55" s="11">
        <f>F55*Assumptions!$B$5</f>
        <v/>
      </c>
      <c r="Q55" s="11">
        <f>F55+P55</f>
        <v/>
      </c>
      <c r="R55" s="10">
        <f>1+INT(G55/Assumptions!$B$11)</f>
        <v/>
      </c>
    </row>
    <row r="56">
      <c r="A56" t="n">
        <v>49</v>
      </c>
      <c r="B56" t="inlineStr">
        <is>
          <t>Jul-2030</t>
        </is>
      </c>
      <c r="C56" s="10">
        <f>COUNTIF($H$5:$O$5,"&lt;="&amp;$A56)</f>
        <v/>
      </c>
      <c r="D56" s="11">
        <f>SUM(H56:O56)</f>
        <v/>
      </c>
      <c r="E56" s="11">
        <f>F55*Assumptions!$B$10/12</f>
        <v/>
      </c>
      <c r="F56" s="11">
        <f>F55-E56+D56</f>
        <v/>
      </c>
      <c r="G56" s="11">
        <f>F56-Assumptions!$B$3</f>
        <v/>
      </c>
      <c r="H56" s="11">
        <f>IF(H$5="",0,IF($A56&lt;H$5,0,IF($A56-H$5+1&lt;=3,0,IF($A56-H$5+1=4,Assumptions!$B$7,IF($A56-H$5+1=5,Assumptions!$B$8,Assumptions!$B$6)))))*Assumptions!$B$9</f>
        <v/>
      </c>
      <c r="I56" s="11">
        <f>IF(I$5="",0,IF($A56&lt;I$5,0,IF($A56-I$5+1&lt;=3,0,IF($A56-I$5+1=4,Assumptions!$B$7,IF($A56-I$5+1=5,Assumptions!$B$8,Assumptions!$B$6)))))*Assumptions!$B$9</f>
        <v/>
      </c>
      <c r="J56" s="11">
        <f>IF(J$5="",0,IF($A56&lt;J$5,0,IF($A56-J$5+1&lt;=3,0,IF($A56-J$5+1=4,Assumptions!$B$7,IF($A56-J$5+1=5,Assumptions!$B$8,Assumptions!$B$6)))))*Assumptions!$B$9</f>
        <v/>
      </c>
      <c r="K56" s="11">
        <f>IF(K$5="",0,IF($A56&lt;K$5,0,IF($A56-K$5+1&lt;=3,0,IF($A56-K$5+1=4,Assumptions!$B$7,IF($A56-K$5+1=5,Assumptions!$B$8,Assumptions!$B$6)))))*Assumptions!$B$9</f>
        <v/>
      </c>
      <c r="L56" s="11">
        <f>IF(L$5="",0,IF($A56&lt;L$5,0,IF($A56-L$5+1&lt;=3,0,IF($A56-L$5+1=4,Assumptions!$B$7,IF($A56-L$5+1=5,Assumptions!$B$8,Assumptions!$B$6)))))*Assumptions!$B$9</f>
        <v/>
      </c>
      <c r="M56" s="11">
        <f>IF(M$5="",0,IF($A56&lt;M$5,0,IF($A56-M$5+1&lt;=3,0,IF($A56-M$5+1=4,Assumptions!$B$7,IF($A56-M$5+1=5,Assumptions!$B$8,Assumptions!$B$6)))))*Assumptions!$B$9</f>
        <v/>
      </c>
      <c r="N56" s="11">
        <f>IF(N$5="",0,IF($A56&lt;N$5,0,IF($A56-N$5+1&lt;=3,0,IF($A56-N$5+1=4,Assumptions!$B$7,IF($A56-N$5+1=5,Assumptions!$B$8,Assumptions!$B$6)))))*Assumptions!$B$9</f>
        <v/>
      </c>
      <c r="O56" s="11">
        <f>IF(O$5="",0,IF($A56&lt;O$5,0,IF($A56-O$5+1&lt;=3,0,IF($A56-O$5+1=4,Assumptions!$B$7,IF($A56-O$5+1=5,Assumptions!$B$8,Assumptions!$B$6)))))*Assumptions!$B$9</f>
        <v/>
      </c>
      <c r="P56" s="11">
        <f>F56*Assumptions!$B$5</f>
        <v/>
      </c>
      <c r="Q56" s="11">
        <f>F56+P56</f>
        <v/>
      </c>
      <c r="R56" s="10">
        <f>1+INT(G56/Assumptions!$B$11)</f>
        <v/>
      </c>
    </row>
    <row r="57">
      <c r="A57" t="n">
        <v>50</v>
      </c>
      <c r="B57" t="inlineStr">
        <is>
          <t>Aug-2030</t>
        </is>
      </c>
      <c r="C57" s="10">
        <f>COUNTIF($H$5:$O$5,"&lt;="&amp;$A57)</f>
        <v/>
      </c>
      <c r="D57" s="11">
        <f>SUM(H57:O57)</f>
        <v/>
      </c>
      <c r="E57" s="11">
        <f>F56*Assumptions!$B$10/12</f>
        <v/>
      </c>
      <c r="F57" s="11">
        <f>F56-E57+D57</f>
        <v/>
      </c>
      <c r="G57" s="11">
        <f>F57-Assumptions!$B$3</f>
        <v/>
      </c>
      <c r="H57" s="11">
        <f>IF(H$5="",0,IF($A57&lt;H$5,0,IF($A57-H$5+1&lt;=3,0,IF($A57-H$5+1=4,Assumptions!$B$7,IF($A57-H$5+1=5,Assumptions!$B$8,Assumptions!$B$6)))))*Assumptions!$B$9</f>
        <v/>
      </c>
      <c r="I57" s="11">
        <f>IF(I$5="",0,IF($A57&lt;I$5,0,IF($A57-I$5+1&lt;=3,0,IF($A57-I$5+1=4,Assumptions!$B$7,IF($A57-I$5+1=5,Assumptions!$B$8,Assumptions!$B$6)))))*Assumptions!$B$9</f>
        <v/>
      </c>
      <c r="J57" s="11">
        <f>IF(J$5="",0,IF($A57&lt;J$5,0,IF($A57-J$5+1&lt;=3,0,IF($A57-J$5+1=4,Assumptions!$B$7,IF($A57-J$5+1=5,Assumptions!$B$8,Assumptions!$B$6)))))*Assumptions!$B$9</f>
        <v/>
      </c>
      <c r="K57" s="11">
        <f>IF(K$5="",0,IF($A57&lt;K$5,0,IF($A57-K$5+1&lt;=3,0,IF($A57-K$5+1=4,Assumptions!$B$7,IF($A57-K$5+1=5,Assumptions!$B$8,Assumptions!$B$6)))))*Assumptions!$B$9</f>
        <v/>
      </c>
      <c r="L57" s="11">
        <f>IF(L$5="",0,IF($A57&lt;L$5,0,IF($A57-L$5+1&lt;=3,0,IF($A57-L$5+1=4,Assumptions!$B$7,IF($A57-L$5+1=5,Assumptions!$B$8,Assumptions!$B$6)))))*Assumptions!$B$9</f>
        <v/>
      </c>
      <c r="M57" s="11">
        <f>IF(M$5="",0,IF($A57&lt;M$5,0,IF($A57-M$5+1&lt;=3,0,IF($A57-M$5+1=4,Assumptions!$B$7,IF($A57-M$5+1=5,Assumptions!$B$8,Assumptions!$B$6)))))*Assumptions!$B$9</f>
        <v/>
      </c>
      <c r="N57" s="11">
        <f>IF(N$5="",0,IF($A57&lt;N$5,0,IF($A57-N$5+1&lt;=3,0,IF($A57-N$5+1=4,Assumptions!$B$7,IF($A57-N$5+1=5,Assumptions!$B$8,Assumptions!$B$6)))))*Assumptions!$B$9</f>
        <v/>
      </c>
      <c r="O57" s="11">
        <f>IF(O$5="",0,IF($A57&lt;O$5,0,IF($A57-O$5+1&lt;=3,0,IF($A57-O$5+1=4,Assumptions!$B$7,IF($A57-O$5+1=5,Assumptions!$B$8,Assumptions!$B$6)))))*Assumptions!$B$9</f>
        <v/>
      </c>
      <c r="P57" s="11">
        <f>F57*Assumptions!$B$5</f>
        <v/>
      </c>
      <c r="Q57" s="11">
        <f>F57+P57</f>
        <v/>
      </c>
      <c r="R57" s="10">
        <f>1+INT(G57/Assumptions!$B$11)</f>
        <v/>
      </c>
    </row>
    <row r="58">
      <c r="A58" t="n">
        <v>51</v>
      </c>
      <c r="B58" t="inlineStr">
        <is>
          <t>Sep-2030</t>
        </is>
      </c>
      <c r="C58" s="10">
        <f>COUNTIF($H$5:$O$5,"&lt;="&amp;$A58)</f>
        <v/>
      </c>
      <c r="D58" s="11">
        <f>SUM(H58:O58)</f>
        <v/>
      </c>
      <c r="E58" s="11">
        <f>F57*Assumptions!$B$10/12</f>
        <v/>
      </c>
      <c r="F58" s="11">
        <f>F57-E58+D58</f>
        <v/>
      </c>
      <c r="G58" s="11">
        <f>F58-Assumptions!$B$3</f>
        <v/>
      </c>
      <c r="H58" s="11">
        <f>IF(H$5="",0,IF($A58&lt;H$5,0,IF($A58-H$5+1&lt;=3,0,IF($A58-H$5+1=4,Assumptions!$B$7,IF($A58-H$5+1=5,Assumptions!$B$8,Assumptions!$B$6)))))*Assumptions!$B$9</f>
        <v/>
      </c>
      <c r="I58" s="11">
        <f>IF(I$5="",0,IF($A58&lt;I$5,0,IF($A58-I$5+1&lt;=3,0,IF($A58-I$5+1=4,Assumptions!$B$7,IF($A58-I$5+1=5,Assumptions!$B$8,Assumptions!$B$6)))))*Assumptions!$B$9</f>
        <v/>
      </c>
      <c r="J58" s="11">
        <f>IF(J$5="",0,IF($A58&lt;J$5,0,IF($A58-J$5+1&lt;=3,0,IF($A58-J$5+1=4,Assumptions!$B$7,IF($A58-J$5+1=5,Assumptions!$B$8,Assumptions!$B$6)))))*Assumptions!$B$9</f>
        <v/>
      </c>
      <c r="K58" s="11">
        <f>IF(K$5="",0,IF($A58&lt;K$5,0,IF($A58-K$5+1&lt;=3,0,IF($A58-K$5+1=4,Assumptions!$B$7,IF($A58-K$5+1=5,Assumptions!$B$8,Assumptions!$B$6)))))*Assumptions!$B$9</f>
        <v/>
      </c>
      <c r="L58" s="11">
        <f>IF(L$5="",0,IF($A58&lt;L$5,0,IF($A58-L$5+1&lt;=3,0,IF($A58-L$5+1=4,Assumptions!$B$7,IF($A58-L$5+1=5,Assumptions!$B$8,Assumptions!$B$6)))))*Assumptions!$B$9</f>
        <v/>
      </c>
      <c r="M58" s="11">
        <f>IF(M$5="",0,IF($A58&lt;M$5,0,IF($A58-M$5+1&lt;=3,0,IF($A58-M$5+1=4,Assumptions!$B$7,IF($A58-M$5+1=5,Assumptions!$B$8,Assumptions!$B$6)))))*Assumptions!$B$9</f>
        <v/>
      </c>
      <c r="N58" s="11">
        <f>IF(N$5="",0,IF($A58&lt;N$5,0,IF($A58-N$5+1&lt;=3,0,IF($A58-N$5+1=4,Assumptions!$B$7,IF($A58-N$5+1=5,Assumptions!$B$8,Assumptions!$B$6)))))*Assumptions!$B$9</f>
        <v/>
      </c>
      <c r="O58" s="11">
        <f>IF(O$5="",0,IF($A58&lt;O$5,0,IF($A58-O$5+1&lt;=3,0,IF($A58-O$5+1=4,Assumptions!$B$7,IF($A58-O$5+1=5,Assumptions!$B$8,Assumptions!$B$6)))))*Assumptions!$B$9</f>
        <v/>
      </c>
      <c r="P58" s="11">
        <f>F58*Assumptions!$B$5</f>
        <v/>
      </c>
      <c r="Q58" s="11">
        <f>F58+P58</f>
        <v/>
      </c>
      <c r="R58" s="10">
        <f>1+INT(G58/Assumptions!$B$11)</f>
        <v/>
      </c>
    </row>
    <row r="59">
      <c r="A59" t="n">
        <v>52</v>
      </c>
      <c r="B59" t="inlineStr">
        <is>
          <t>Oct-2030</t>
        </is>
      </c>
      <c r="C59" s="10">
        <f>COUNTIF($H$5:$O$5,"&lt;="&amp;$A59)</f>
        <v/>
      </c>
      <c r="D59" s="11">
        <f>SUM(H59:O59)</f>
        <v/>
      </c>
      <c r="E59" s="11">
        <f>F58*Assumptions!$B$10/12</f>
        <v/>
      </c>
      <c r="F59" s="11">
        <f>F58-E59+D59</f>
        <v/>
      </c>
      <c r="G59" s="11">
        <f>F59-Assumptions!$B$3</f>
        <v/>
      </c>
      <c r="H59" s="11">
        <f>IF(H$5="",0,IF($A59&lt;H$5,0,IF($A59-H$5+1&lt;=3,0,IF($A59-H$5+1=4,Assumptions!$B$7,IF($A59-H$5+1=5,Assumptions!$B$8,Assumptions!$B$6)))))*Assumptions!$B$9</f>
        <v/>
      </c>
      <c r="I59" s="11">
        <f>IF(I$5="",0,IF($A59&lt;I$5,0,IF($A59-I$5+1&lt;=3,0,IF($A59-I$5+1=4,Assumptions!$B$7,IF($A59-I$5+1=5,Assumptions!$B$8,Assumptions!$B$6)))))*Assumptions!$B$9</f>
        <v/>
      </c>
      <c r="J59" s="11">
        <f>IF(J$5="",0,IF($A59&lt;J$5,0,IF($A59-J$5+1&lt;=3,0,IF($A59-J$5+1=4,Assumptions!$B$7,IF($A59-J$5+1=5,Assumptions!$B$8,Assumptions!$B$6)))))*Assumptions!$B$9</f>
        <v/>
      </c>
      <c r="K59" s="11">
        <f>IF(K$5="",0,IF($A59&lt;K$5,0,IF($A59-K$5+1&lt;=3,0,IF($A59-K$5+1=4,Assumptions!$B$7,IF($A59-K$5+1=5,Assumptions!$B$8,Assumptions!$B$6)))))*Assumptions!$B$9</f>
        <v/>
      </c>
      <c r="L59" s="11">
        <f>IF(L$5="",0,IF($A59&lt;L$5,0,IF($A59-L$5+1&lt;=3,0,IF($A59-L$5+1=4,Assumptions!$B$7,IF($A59-L$5+1=5,Assumptions!$B$8,Assumptions!$B$6)))))*Assumptions!$B$9</f>
        <v/>
      </c>
      <c r="M59" s="11">
        <f>IF(M$5="",0,IF($A59&lt;M$5,0,IF($A59-M$5+1&lt;=3,0,IF($A59-M$5+1=4,Assumptions!$B$7,IF($A59-M$5+1=5,Assumptions!$B$8,Assumptions!$B$6)))))*Assumptions!$B$9</f>
        <v/>
      </c>
      <c r="N59" s="11">
        <f>IF(N$5="",0,IF($A59&lt;N$5,0,IF($A59-N$5+1&lt;=3,0,IF($A59-N$5+1=4,Assumptions!$B$7,IF($A59-N$5+1=5,Assumptions!$B$8,Assumptions!$B$6)))))*Assumptions!$B$9</f>
        <v/>
      </c>
      <c r="O59" s="11">
        <f>IF(O$5="",0,IF($A59&lt;O$5,0,IF($A59-O$5+1&lt;=3,0,IF($A59-O$5+1=4,Assumptions!$B$7,IF($A59-O$5+1=5,Assumptions!$B$8,Assumptions!$B$6)))))*Assumptions!$B$9</f>
        <v/>
      </c>
      <c r="P59" s="11">
        <f>F59*Assumptions!$B$5</f>
        <v/>
      </c>
      <c r="Q59" s="11">
        <f>F59+P59</f>
        <v/>
      </c>
      <c r="R59" s="10">
        <f>1+INT(G59/Assumptions!$B$11)</f>
        <v/>
      </c>
    </row>
    <row r="60">
      <c r="A60" t="n">
        <v>53</v>
      </c>
      <c r="B60" t="inlineStr">
        <is>
          <t>Nov-2030</t>
        </is>
      </c>
      <c r="C60" s="10">
        <f>COUNTIF($H$5:$O$5,"&lt;="&amp;$A60)</f>
        <v/>
      </c>
      <c r="D60" s="11">
        <f>SUM(H60:O60)</f>
        <v/>
      </c>
      <c r="E60" s="11">
        <f>F59*Assumptions!$B$10/12</f>
        <v/>
      </c>
      <c r="F60" s="11">
        <f>F59-E60+D60</f>
        <v/>
      </c>
      <c r="G60" s="11">
        <f>F60-Assumptions!$B$3</f>
        <v/>
      </c>
      <c r="H60" s="11">
        <f>IF(H$5="",0,IF($A60&lt;H$5,0,IF($A60-H$5+1&lt;=3,0,IF($A60-H$5+1=4,Assumptions!$B$7,IF($A60-H$5+1=5,Assumptions!$B$8,Assumptions!$B$6)))))*Assumptions!$B$9</f>
        <v/>
      </c>
      <c r="I60" s="11">
        <f>IF(I$5="",0,IF($A60&lt;I$5,0,IF($A60-I$5+1&lt;=3,0,IF($A60-I$5+1=4,Assumptions!$B$7,IF($A60-I$5+1=5,Assumptions!$B$8,Assumptions!$B$6)))))*Assumptions!$B$9</f>
        <v/>
      </c>
      <c r="J60" s="11">
        <f>IF(J$5="",0,IF($A60&lt;J$5,0,IF($A60-J$5+1&lt;=3,0,IF($A60-J$5+1=4,Assumptions!$B$7,IF($A60-J$5+1=5,Assumptions!$B$8,Assumptions!$B$6)))))*Assumptions!$B$9</f>
        <v/>
      </c>
      <c r="K60" s="11">
        <f>IF(K$5="",0,IF($A60&lt;K$5,0,IF($A60-K$5+1&lt;=3,0,IF($A60-K$5+1=4,Assumptions!$B$7,IF($A60-K$5+1=5,Assumptions!$B$8,Assumptions!$B$6)))))*Assumptions!$B$9</f>
        <v/>
      </c>
      <c r="L60" s="11">
        <f>IF(L$5="",0,IF($A60&lt;L$5,0,IF($A60-L$5+1&lt;=3,0,IF($A60-L$5+1=4,Assumptions!$B$7,IF($A60-L$5+1=5,Assumptions!$B$8,Assumptions!$B$6)))))*Assumptions!$B$9</f>
        <v/>
      </c>
      <c r="M60" s="11">
        <f>IF(M$5="",0,IF($A60&lt;M$5,0,IF($A60-M$5+1&lt;=3,0,IF($A60-M$5+1=4,Assumptions!$B$7,IF($A60-M$5+1=5,Assumptions!$B$8,Assumptions!$B$6)))))*Assumptions!$B$9</f>
        <v/>
      </c>
      <c r="N60" s="11">
        <f>IF(N$5="",0,IF($A60&lt;N$5,0,IF($A60-N$5+1&lt;=3,0,IF($A60-N$5+1=4,Assumptions!$B$7,IF($A60-N$5+1=5,Assumptions!$B$8,Assumptions!$B$6)))))*Assumptions!$B$9</f>
        <v/>
      </c>
      <c r="O60" s="11">
        <f>IF(O$5="",0,IF($A60&lt;O$5,0,IF($A60-O$5+1&lt;=3,0,IF($A60-O$5+1=4,Assumptions!$B$7,IF($A60-O$5+1=5,Assumptions!$B$8,Assumptions!$B$6)))))*Assumptions!$B$9</f>
        <v/>
      </c>
      <c r="P60" s="11">
        <f>F60*Assumptions!$B$5</f>
        <v/>
      </c>
      <c r="Q60" s="11">
        <f>F60+P60</f>
        <v/>
      </c>
      <c r="R60" s="10">
        <f>1+INT(G60/Assumptions!$B$11)</f>
        <v/>
      </c>
    </row>
    <row r="61">
      <c r="A61" t="n">
        <v>54</v>
      </c>
      <c r="B61" t="inlineStr">
        <is>
          <t>Dec-2030</t>
        </is>
      </c>
      <c r="C61" s="10">
        <f>COUNTIF($H$5:$O$5,"&lt;="&amp;$A61)</f>
        <v/>
      </c>
      <c r="D61" s="11">
        <f>SUM(H61:O61)</f>
        <v/>
      </c>
      <c r="E61" s="11">
        <f>F60*Assumptions!$B$10/12</f>
        <v/>
      </c>
      <c r="F61" s="11">
        <f>F60-E61+D61</f>
        <v/>
      </c>
      <c r="G61" s="11">
        <f>F61-Assumptions!$B$3</f>
        <v/>
      </c>
      <c r="H61" s="11">
        <f>IF(H$5="",0,IF($A61&lt;H$5,0,IF($A61-H$5+1&lt;=3,0,IF($A61-H$5+1=4,Assumptions!$B$7,IF($A61-H$5+1=5,Assumptions!$B$8,Assumptions!$B$6)))))*Assumptions!$B$9</f>
        <v/>
      </c>
      <c r="I61" s="11">
        <f>IF(I$5="",0,IF($A61&lt;I$5,0,IF($A61-I$5+1&lt;=3,0,IF($A61-I$5+1=4,Assumptions!$B$7,IF($A61-I$5+1=5,Assumptions!$B$8,Assumptions!$B$6)))))*Assumptions!$B$9</f>
        <v/>
      </c>
      <c r="J61" s="11">
        <f>IF(J$5="",0,IF($A61&lt;J$5,0,IF($A61-J$5+1&lt;=3,0,IF($A61-J$5+1=4,Assumptions!$B$7,IF($A61-J$5+1=5,Assumptions!$B$8,Assumptions!$B$6)))))*Assumptions!$B$9</f>
        <v/>
      </c>
      <c r="K61" s="11">
        <f>IF(K$5="",0,IF($A61&lt;K$5,0,IF($A61-K$5+1&lt;=3,0,IF($A61-K$5+1=4,Assumptions!$B$7,IF($A61-K$5+1=5,Assumptions!$B$8,Assumptions!$B$6)))))*Assumptions!$B$9</f>
        <v/>
      </c>
      <c r="L61" s="11">
        <f>IF(L$5="",0,IF($A61&lt;L$5,0,IF($A61-L$5+1&lt;=3,0,IF($A61-L$5+1=4,Assumptions!$B$7,IF($A61-L$5+1=5,Assumptions!$B$8,Assumptions!$B$6)))))*Assumptions!$B$9</f>
        <v/>
      </c>
      <c r="M61" s="11">
        <f>IF(M$5="",0,IF($A61&lt;M$5,0,IF($A61-M$5+1&lt;=3,0,IF($A61-M$5+1=4,Assumptions!$B$7,IF($A61-M$5+1=5,Assumptions!$B$8,Assumptions!$B$6)))))*Assumptions!$B$9</f>
        <v/>
      </c>
      <c r="N61" s="11">
        <f>IF(N$5="",0,IF($A61&lt;N$5,0,IF($A61-N$5+1&lt;=3,0,IF($A61-N$5+1=4,Assumptions!$B$7,IF($A61-N$5+1=5,Assumptions!$B$8,Assumptions!$B$6)))))*Assumptions!$B$9</f>
        <v/>
      </c>
      <c r="O61" s="11">
        <f>IF(O$5="",0,IF($A61&lt;O$5,0,IF($A61-O$5+1&lt;=3,0,IF($A61-O$5+1=4,Assumptions!$B$7,IF($A61-O$5+1=5,Assumptions!$B$8,Assumptions!$B$6)))))*Assumptions!$B$9</f>
        <v/>
      </c>
      <c r="P61" s="11">
        <f>F61*Assumptions!$B$5</f>
        <v/>
      </c>
      <c r="Q61" s="11">
        <f>F61+P61</f>
        <v/>
      </c>
      <c r="R61" s="10">
        <f>1+INT(G61/Assumptions!$B$11)</f>
        <v/>
      </c>
    </row>
    <row r="63">
      <c r="A63" s="5" t="inlineStr">
        <is>
          <t>"BDRs earned" = 1 + cumulative new MRR / $25,000. Compare it to "BDRs active" — if earned runs ahead of active, you can afford another hire. Hire months (row 5) are editable.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4" customWidth="1" min="1" max="1"/>
    <col width="19" customWidth="1" min="2" max="2"/>
    <col width="19" customWidth="1" min="3" max="3"/>
    <col width="19" customWidth="1" min="4" max="4"/>
    <col width="19" customWidth="1" min="5" max="5"/>
    <col width="19" customWidth="1" min="6" max="6"/>
    <col width="19" customWidth="1" min="7" max="7"/>
  </cols>
  <sheetData>
    <row r="1">
      <c r="A1" s="1" t="inlineStr">
        <is>
          <t>Giggle Test — year-end recurring revenue</t>
        </is>
      </c>
    </row>
    <row r="3">
      <c r="A3" s="9" t="inlineStr">
        <is>
          <t>Year end</t>
        </is>
      </c>
      <c r="B3" s="9" t="inlineStr">
        <is>
          <t>BDRs active</t>
        </is>
      </c>
      <c r="C3" s="9" t="inlineStr">
        <is>
          <t>Ending MRR / mo</t>
        </is>
      </c>
      <c r="D3" s="9" t="inlineStr">
        <is>
          <t>ORR / mo</t>
        </is>
      </c>
      <c r="E3" s="9" t="inlineStr">
        <is>
          <t>Total recurring / mo</t>
        </is>
      </c>
      <c r="F3" s="9" t="inlineStr">
        <is>
          <t>Annualized recurring</t>
        </is>
      </c>
      <c r="G3" s="9" t="inlineStr">
        <is>
          <t>Cumulative new MRR</t>
        </is>
      </c>
    </row>
    <row r="4">
      <c r="A4" s="12" t="inlineStr">
        <is>
          <t>Dec 2026</t>
        </is>
      </c>
      <c r="B4" s="10">
        <f>'Monthly Model'!C13</f>
        <v/>
      </c>
      <c r="C4" s="11">
        <f>'Monthly Model'!F13</f>
        <v/>
      </c>
      <c r="D4" s="11">
        <f>'Monthly Model'!P13</f>
        <v/>
      </c>
      <c r="E4" s="11">
        <f>'Monthly Model'!Q13</f>
        <v/>
      </c>
      <c r="F4" s="11">
        <f>'Monthly Model'!Q13*12</f>
        <v/>
      </c>
      <c r="G4" s="11">
        <f>'Monthly Model'!G13</f>
        <v/>
      </c>
    </row>
    <row r="5">
      <c r="A5" s="12" t="inlineStr">
        <is>
          <t>Dec 2027</t>
        </is>
      </c>
      <c r="B5" s="10">
        <f>'Monthly Model'!C25</f>
        <v/>
      </c>
      <c r="C5" s="11">
        <f>'Monthly Model'!F25</f>
        <v/>
      </c>
      <c r="D5" s="11">
        <f>'Monthly Model'!P25</f>
        <v/>
      </c>
      <c r="E5" s="11">
        <f>'Monthly Model'!Q25</f>
        <v/>
      </c>
      <c r="F5" s="11">
        <f>'Monthly Model'!Q25*12</f>
        <v/>
      </c>
      <c r="G5" s="11">
        <f>'Monthly Model'!G25</f>
        <v/>
      </c>
    </row>
    <row r="6">
      <c r="A6" s="12" t="inlineStr">
        <is>
          <t>Dec 2028</t>
        </is>
      </c>
      <c r="B6" s="10">
        <f>'Monthly Model'!C37</f>
        <v/>
      </c>
      <c r="C6" s="11">
        <f>'Monthly Model'!F37</f>
        <v/>
      </c>
      <c r="D6" s="11">
        <f>'Monthly Model'!P37</f>
        <v/>
      </c>
      <c r="E6" s="11">
        <f>'Monthly Model'!Q37</f>
        <v/>
      </c>
      <c r="F6" s="11">
        <f>'Monthly Model'!Q37*12</f>
        <v/>
      </c>
      <c r="G6" s="11">
        <f>'Monthly Model'!G37</f>
        <v/>
      </c>
    </row>
    <row r="7">
      <c r="A7" s="12" t="inlineStr">
        <is>
          <t>Dec 2029</t>
        </is>
      </c>
      <c r="B7" s="10">
        <f>'Monthly Model'!C49</f>
        <v/>
      </c>
      <c r="C7" s="11">
        <f>'Monthly Model'!F49</f>
        <v/>
      </c>
      <c r="D7" s="11">
        <f>'Monthly Model'!P49</f>
        <v/>
      </c>
      <c r="E7" s="11">
        <f>'Monthly Model'!Q49</f>
        <v/>
      </c>
      <c r="F7" s="11">
        <f>'Monthly Model'!Q49*12</f>
        <v/>
      </c>
      <c r="G7" s="11">
        <f>'Monthly Model'!G49</f>
        <v/>
      </c>
    </row>
    <row r="8">
      <c r="A8" s="12" t="inlineStr">
        <is>
          <t>Dec 2030</t>
        </is>
      </c>
      <c r="B8" s="10">
        <f>'Monthly Model'!C61</f>
        <v/>
      </c>
      <c r="C8" s="11">
        <f>'Monthly Model'!F61</f>
        <v/>
      </c>
      <c r="D8" s="11">
        <f>'Monthly Model'!P61</f>
        <v/>
      </c>
      <c r="E8" s="11">
        <f>'Monthly Model'!Q61</f>
        <v/>
      </c>
      <c r="F8" s="11">
        <f>'Monthly Model'!Q61*12</f>
        <v/>
      </c>
      <c r="G8" s="11">
        <f>'Monthly Model'!G61</f>
        <v/>
      </c>
    </row>
    <row r="10">
      <c r="A10" s="5" t="inlineStr">
        <is>
          <t>Reads: annualized RECURRING revenue only (MRR + ORR). NRR (project labor) and product sales are additional — add them before comparing to the $10M goal. This is a sanity check on whether the BDR ramp plus the $25K hiring rule can plausibly carry the growth plan.</t>
        </is>
      </c>
    </row>
    <row r="11">
      <c r="A11" s="5" t="inlineStr">
        <is>
          <t>Seat 1 is Ric (CRO), compensated at his $104,000 CRO base plus BDR commission. A dedicated BDR hire carries a $55,000 base plus commission.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2026-07-10T12:43:45Z</dcterms:created>
  <dcterms:modified xmlns:dcterms="http://purl.org/dc/terms/" xmlns:xsi="http://www.w3.org/2001/XMLSchema-instance" xsi:type="dcterms:W3CDTF">2026-07-10T12:43:45Z</dcterms:modified>
</cp:coreProperties>
</file>