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Core MSP P&amp;L" sheetId="2" state="visible" r:id="rId2"/>
    <sheet xmlns:r="http://schemas.openxmlformats.org/officeDocument/2006/relationships" name="Digital Services P&amp;L" sheetId="3" state="visible" r:id="rId3"/>
    <sheet xmlns:r="http://schemas.openxmlformats.org/officeDocument/2006/relationships" name="Combined - Path to $10M" sheetId="4" state="visible" r:id="rId4"/>
    <sheet xmlns:r="http://schemas.openxmlformats.org/officeDocument/2006/relationships" name="Staffing Ramp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9">
    <font>
      <name val="Calibri"/>
      <family val="2"/>
      <color theme="1"/>
      <sz val="11"/>
      <scheme val="minor"/>
    </font>
    <font>
      <b val="1"/>
      <color rgb="001F3864"/>
      <sz val="14"/>
    </font>
    <font>
      <b val="1"/>
    </font>
    <font>
      <b val="1"/>
      <color rgb="00FFFFFF"/>
    </font>
    <font>
      <b val="1"/>
      <color rgb="001F3864"/>
      <sz val="13"/>
    </font>
    <font>
      <i val="1"/>
      <sz val="9"/>
    </font>
    <font>
      <b val="1"/>
      <color rgb="00C00000"/>
    </font>
    <font>
      <i val="1"/>
      <color rgb="00C00000"/>
      <sz val="9"/>
    </font>
    <font/>
  </fonts>
  <fills count="5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9E1F2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0" fillId="3" borderId="1" pivotButton="0" quotePrefix="0" xfId="0"/>
    <xf numFmtId="164" fontId="0" fillId="0" borderId="1" pivotButton="0" quotePrefix="0" xfId="0"/>
    <xf numFmtId="165" fontId="0" fillId="3" borderId="1" pivotButton="0" quotePrefix="0" xfId="0"/>
    <xf numFmtId="164" fontId="0" fillId="4" borderId="1" pivotButton="0" quotePrefix="0" xfId="0"/>
    <xf numFmtId="0" fontId="4" fillId="0" borderId="0" pivotButton="0" quotePrefix="0" xfId="0"/>
    <xf numFmtId="0" fontId="0" fillId="0" borderId="1" pivotButton="0" quotePrefix="0" xfId="0"/>
    <xf numFmtId="164" fontId="2" fillId="0" borderId="1" pivotButton="0" quotePrefix="0" xfId="0"/>
    <xf numFmtId="0" fontId="5" fillId="0" borderId="0" pivotButton="0" quotePrefix="0" xfId="0"/>
    <xf numFmtId="165" fontId="0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0" fillId="3" borderId="1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5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Securafy Financial Model - Assumptions (edit these)</t>
        </is>
      </c>
    </row>
    <row r="3">
      <c r="A3" s="2" t="inlineStr">
        <is>
          <t>CORE MSP DIVISION - from Randy's PLANNED model (aggressive: +$10-15K/mo net-new, no churn)</t>
        </is>
      </c>
    </row>
    <row r="4">
      <c r="A4" s="2" t="inlineStr">
        <is>
          <t>Core MSP total revenue</t>
        </is>
      </c>
      <c r="B4" s="3" t="inlineStr">
        <is>
          <t>2026</t>
        </is>
      </c>
      <c r="C4" s="3" t="inlineStr">
        <is>
          <t>2027</t>
        </is>
      </c>
      <c r="D4" s="3" t="inlineStr">
        <is>
          <t>2028</t>
        </is>
      </c>
      <c r="E4" s="3" t="inlineStr">
        <is>
          <t>2029</t>
        </is>
      </c>
      <c r="F4" s="3" t="inlineStr">
        <is>
          <t>2030</t>
        </is>
      </c>
    </row>
    <row r="5">
      <c r="A5" t="inlineStr">
        <is>
          <t xml:space="preserve">  2026-2028 (plan) / 2029-2030 (grown)</t>
        </is>
      </c>
      <c r="B5" s="4" t="n">
        <v>2299624</v>
      </c>
      <c r="C5" s="4" t="n">
        <v>3780624</v>
      </c>
      <c r="D5" s="4" t="n">
        <v>5730624</v>
      </c>
      <c r="E5" s="5">
        <f>D5*(1+E6)</f>
        <v/>
      </c>
      <c r="F5" s="5">
        <f>E5*(1+F6)</f>
        <v/>
      </c>
    </row>
    <row r="6">
      <c r="A6" s="2" t="inlineStr">
        <is>
          <t>Core MSP YoY growth 2029 / 2030 -&gt;</t>
        </is>
      </c>
      <c r="E6" s="6" t="n">
        <v>0.38</v>
      </c>
      <c r="F6" s="6" t="n">
        <v>0.3</v>
      </c>
    </row>
    <row r="9">
      <c r="A9" s="2" t="inlineStr">
        <is>
          <t>SECURAFY DIGITAL SERVICES DIVISION - annual revenue per line (placeholders - edit)</t>
        </is>
      </c>
      <c r="B9" s="3" t="inlineStr">
        <is>
          <t>2026</t>
        </is>
      </c>
      <c r="C9" s="3" t="inlineStr">
        <is>
          <t>2027</t>
        </is>
      </c>
      <c r="D9" s="3" t="inlineStr">
        <is>
          <t>2028</t>
        </is>
      </c>
      <c r="E9" s="3" t="inlineStr">
        <is>
          <t>2029</t>
        </is>
      </c>
      <c r="F9" s="3" t="inlineStr">
        <is>
          <t>2030</t>
        </is>
      </c>
    </row>
    <row r="10">
      <c r="A10" t="inlineStr">
        <is>
          <t>AI as a Service</t>
        </is>
      </c>
      <c r="B10" s="7" t="n">
        <v>0</v>
      </c>
      <c r="C10" s="7" t="n">
        <v>60000</v>
      </c>
      <c r="D10" s="7" t="n">
        <v>200000</v>
      </c>
      <c r="E10" s="7" t="n">
        <v>450000</v>
      </c>
      <c r="F10" s="7" t="n">
        <v>750000</v>
      </c>
    </row>
    <row r="11">
      <c r="A11" t="inlineStr">
        <is>
          <t>SharePoint Design Svcs</t>
        </is>
      </c>
      <c r="B11" s="7" t="n">
        <v>0</v>
      </c>
      <c r="C11" s="7" t="n">
        <v>80000</v>
      </c>
      <c r="D11" s="7" t="n">
        <v>200000</v>
      </c>
      <c r="E11" s="7" t="n">
        <v>400000</v>
      </c>
      <c r="F11" s="7" t="n">
        <v>650000</v>
      </c>
    </row>
    <row r="12">
      <c r="A12" t="inlineStr">
        <is>
          <t>AI University</t>
        </is>
      </c>
      <c r="B12" s="7" t="n">
        <v>0</v>
      </c>
      <c r="C12" s="7" t="n">
        <v>30000</v>
      </c>
      <c r="D12" s="7" t="n">
        <v>100000</v>
      </c>
      <c r="E12" s="7" t="n">
        <v>250000</v>
      </c>
      <c r="F12" s="7" t="n">
        <v>400000</v>
      </c>
    </row>
    <row r="13">
      <c r="A13" t="inlineStr">
        <is>
          <t>Website Design Svcs</t>
        </is>
      </c>
      <c r="B13" s="7" t="n">
        <v>0</v>
      </c>
      <c r="C13" s="7" t="n">
        <v>50000</v>
      </c>
      <c r="D13" s="7" t="n">
        <v>150000</v>
      </c>
      <c r="E13" s="7" t="n">
        <v>300000</v>
      </c>
      <c r="F13" s="7" t="n">
        <v>500000</v>
      </c>
    </row>
    <row r="14">
      <c r="A14" s="2" t="inlineStr">
        <is>
          <t>Target total revenue</t>
        </is>
      </c>
      <c r="B14" s="4" t="n">
        <v>10000000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8" t="inlineStr">
        <is>
          <t>Core MSP / MSSP Division - P&amp;L (per PLANNED model; 2029-30 extended)</t>
        </is>
      </c>
    </row>
    <row r="3">
      <c r="A3" s="3" t="inlineStr">
        <is>
          <t>Line</t>
        </is>
      </c>
      <c r="B3" s="3" t="inlineStr">
        <is>
          <t>2026</t>
        </is>
      </c>
      <c r="C3" s="3" t="inlineStr">
        <is>
          <t>2027</t>
        </is>
      </c>
      <c r="D3" s="3" t="inlineStr">
        <is>
          <t>2028</t>
        </is>
      </c>
      <c r="E3" s="3" t="inlineStr">
        <is>
          <t>2029</t>
        </is>
      </c>
      <c r="F3" s="3" t="inlineStr">
        <is>
          <t>2030</t>
        </is>
      </c>
    </row>
    <row r="4">
      <c r="A4" t="inlineStr">
        <is>
          <t>MRR (billed)</t>
        </is>
      </c>
      <c r="B4" s="5" t="n">
        <v>2160624</v>
      </c>
      <c r="C4" s="5" t="n">
        <v>3600624</v>
      </c>
      <c r="D4" s="5" t="n">
        <v>5370624</v>
      </c>
      <c r="E4" s="9" t="inlineStr"/>
      <c r="F4" s="9" t="inlineStr"/>
    </row>
    <row r="5">
      <c r="A5" t="inlineStr">
        <is>
          <t>NRR (projects)</t>
        </is>
      </c>
      <c r="B5" s="5" t="n">
        <v>139000</v>
      </c>
      <c r="C5" s="5" t="n">
        <v>180000</v>
      </c>
      <c r="D5" s="5" t="n">
        <v>360000</v>
      </c>
      <c r="E5" s="9" t="inlineStr"/>
      <c r="F5" s="9" t="inlineStr"/>
    </row>
    <row r="6">
      <c r="A6" s="2" t="inlineStr">
        <is>
          <t>Core MSP total</t>
        </is>
      </c>
      <c r="B6" s="10">
        <f>Assumptions!B5</f>
        <v/>
      </c>
      <c r="C6" s="10">
        <f>Assumptions!C5</f>
        <v/>
      </c>
      <c r="D6" s="10">
        <f>Assumptions!D5</f>
        <v/>
      </c>
      <c r="E6" s="10">
        <f>Assumptions!E5</f>
        <v/>
      </c>
      <c r="F6" s="10">
        <f>Assumptions!F5</f>
        <v/>
      </c>
    </row>
    <row r="8">
      <c r="A8" s="11" t="inlineStr">
        <is>
          <t>Note: these are your PLANNED (top-down) totals - they assume a $125,052 start, +$10-15K/mo net-new, and NO churn. REALITY (Jul-2026 AISP audit): starting managed MRR is $101,701 (+$35,286 ORR), and net-new added in 2026 = $0 - so treat these as aspirational. The reality-grounded bottoms-up view is the 'Staffing Ramp' tab.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8" t="inlineStr">
        <is>
          <t>Securafy Digital Services Division - P&amp;L (placeholders)</t>
        </is>
      </c>
    </row>
    <row r="3">
      <c r="A3" s="3" t="inlineStr">
        <is>
          <t>Service line</t>
        </is>
      </c>
      <c r="B3" s="3" t="inlineStr">
        <is>
          <t>2026</t>
        </is>
      </c>
      <c r="C3" s="3" t="inlineStr">
        <is>
          <t>2027</t>
        </is>
      </c>
      <c r="D3" s="3" t="inlineStr">
        <is>
          <t>2028</t>
        </is>
      </c>
      <c r="E3" s="3" t="inlineStr">
        <is>
          <t>2029</t>
        </is>
      </c>
      <c r="F3" s="3" t="inlineStr">
        <is>
          <t>2030</t>
        </is>
      </c>
    </row>
    <row r="4">
      <c r="A4" t="inlineStr">
        <is>
          <t>AI as a Service</t>
        </is>
      </c>
      <c r="B4" s="5">
        <f>Assumptions!B10</f>
        <v/>
      </c>
      <c r="C4" s="5">
        <f>Assumptions!C10</f>
        <v/>
      </c>
      <c r="D4" s="5">
        <f>Assumptions!D10</f>
        <v/>
      </c>
      <c r="E4" s="5">
        <f>Assumptions!E10</f>
        <v/>
      </c>
      <c r="F4" s="5">
        <f>Assumptions!F10</f>
        <v/>
      </c>
    </row>
    <row r="5">
      <c r="A5" t="inlineStr">
        <is>
          <t>SharePoint Design Svcs</t>
        </is>
      </c>
      <c r="B5" s="5">
        <f>Assumptions!B11</f>
        <v/>
      </c>
      <c r="C5" s="5">
        <f>Assumptions!C11</f>
        <v/>
      </c>
      <c r="D5" s="5">
        <f>Assumptions!D11</f>
        <v/>
      </c>
      <c r="E5" s="5">
        <f>Assumptions!E11</f>
        <v/>
      </c>
      <c r="F5" s="5">
        <f>Assumptions!F11</f>
        <v/>
      </c>
    </row>
    <row r="6">
      <c r="A6" t="inlineStr">
        <is>
          <t>AI University</t>
        </is>
      </c>
      <c r="B6" s="5">
        <f>Assumptions!B12</f>
        <v/>
      </c>
      <c r="C6" s="5">
        <f>Assumptions!C12</f>
        <v/>
      </c>
      <c r="D6" s="5">
        <f>Assumptions!D12</f>
        <v/>
      </c>
      <c r="E6" s="5">
        <f>Assumptions!E12</f>
        <v/>
      </c>
      <c r="F6" s="5">
        <f>Assumptions!F12</f>
        <v/>
      </c>
    </row>
    <row r="7">
      <c r="A7" t="inlineStr">
        <is>
          <t>Website Design Svcs</t>
        </is>
      </c>
      <c r="B7" s="5">
        <f>Assumptions!B13</f>
        <v/>
      </c>
      <c r="C7" s="5">
        <f>Assumptions!C13</f>
        <v/>
      </c>
      <c r="D7" s="5">
        <f>Assumptions!D13</f>
        <v/>
      </c>
      <c r="E7" s="5">
        <f>Assumptions!E13</f>
        <v/>
      </c>
      <c r="F7" s="5">
        <f>Assumptions!F13</f>
        <v/>
      </c>
    </row>
    <row r="8">
      <c r="A8" s="2" t="inlineStr">
        <is>
          <t>Digital Services total</t>
        </is>
      </c>
      <c r="B8" s="10">
        <f>SUM(B4:B7)</f>
        <v/>
      </c>
      <c r="C8" s="10">
        <f>SUM(C4:C7)</f>
        <v/>
      </c>
      <c r="D8" s="10">
        <f>SUM(D4:D7)</f>
        <v/>
      </c>
      <c r="E8" s="10">
        <f>SUM(E4:E7)</f>
        <v/>
      </c>
      <c r="F8" s="10">
        <f>SUM(F4:F7)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1" t="inlineStr">
        <is>
          <t>Combined Revenue - Path to $10M (two divisions)</t>
        </is>
      </c>
    </row>
    <row r="3">
      <c r="A3" s="3" t="inlineStr">
        <is>
          <t>Line</t>
        </is>
      </c>
      <c r="B3" s="3" t="inlineStr">
        <is>
          <t>2026</t>
        </is>
      </c>
      <c r="C3" s="3" t="inlineStr">
        <is>
          <t>2027</t>
        </is>
      </c>
      <c r="D3" s="3" t="inlineStr">
        <is>
          <t>2028</t>
        </is>
      </c>
      <c r="E3" s="3" t="inlineStr">
        <is>
          <t>2029</t>
        </is>
      </c>
      <c r="F3" s="3" t="inlineStr">
        <is>
          <t>2030</t>
        </is>
      </c>
    </row>
    <row r="4">
      <c r="A4" t="inlineStr">
        <is>
          <t>Core MSP / MSSP</t>
        </is>
      </c>
      <c r="B4" s="5">
        <f>'Core MSP P&amp;L'!B6</f>
        <v/>
      </c>
      <c r="C4" s="5">
        <f>'Core MSP P&amp;L'!C6</f>
        <v/>
      </c>
      <c r="D4" s="5">
        <f>'Core MSP P&amp;L'!D6</f>
        <v/>
      </c>
      <c r="E4" s="5">
        <f>'Core MSP P&amp;L'!E6</f>
        <v/>
      </c>
      <c r="F4" s="5">
        <f>'Core MSP P&amp;L'!F6</f>
        <v/>
      </c>
    </row>
    <row r="5">
      <c r="A5" t="inlineStr">
        <is>
          <t>Securafy Digital Services</t>
        </is>
      </c>
      <c r="B5" s="5">
        <f>'Digital Services P&amp;L'!B8</f>
        <v/>
      </c>
      <c r="C5" s="5">
        <f>'Digital Services P&amp;L'!C8</f>
        <v/>
      </c>
      <c r="D5" s="5">
        <f>'Digital Services P&amp;L'!D8</f>
        <v/>
      </c>
      <c r="E5" s="5">
        <f>'Digital Services P&amp;L'!E8</f>
        <v/>
      </c>
      <c r="F5" s="5">
        <f>'Digital Services P&amp;L'!F8</f>
        <v/>
      </c>
    </row>
    <row r="6">
      <c r="A6" s="2" t="inlineStr">
        <is>
          <t>Company total</t>
        </is>
      </c>
      <c r="B6" s="10">
        <f>SUM(B4:B5)</f>
        <v/>
      </c>
      <c r="C6" s="10">
        <f>SUM(C4:C5)</f>
        <v/>
      </c>
      <c r="D6" s="10">
        <f>SUM(D4:D5)</f>
        <v/>
      </c>
      <c r="E6" s="10">
        <f>SUM(E4:E5)</f>
        <v/>
      </c>
      <c r="F6" s="10">
        <f>SUM(F4:F5)</f>
        <v/>
      </c>
    </row>
    <row r="7">
      <c r="A7" t="inlineStr">
        <is>
          <t>% of $10M target</t>
        </is>
      </c>
      <c r="B7" s="12">
        <f>B6/Assumptions!B14</f>
        <v/>
      </c>
      <c r="C7" s="12">
        <f>C6/Assumptions!B14</f>
        <v/>
      </c>
      <c r="D7" s="12">
        <f>D6/Assumptions!B14</f>
        <v/>
      </c>
      <c r="E7" s="12">
        <f>E6/Assumptions!B14</f>
        <v/>
      </c>
      <c r="F7" s="12">
        <f>F6/Assumptions!B14</f>
        <v/>
      </c>
    </row>
    <row r="8">
      <c r="A8" t="inlineStr">
        <is>
          <t>Core mix %</t>
        </is>
      </c>
      <c r="B8" s="12">
        <f>B4/B6</f>
        <v/>
      </c>
      <c r="C8" s="12">
        <f>C4/C6</f>
        <v/>
      </c>
      <c r="D8" s="12">
        <f>D4/D6</f>
        <v/>
      </c>
      <c r="E8" s="12">
        <f>E4/E6</f>
        <v/>
      </c>
      <c r="F8" s="12">
        <f>F4/F6</f>
        <v/>
      </c>
    </row>
    <row r="9">
      <c r="A9" t="inlineStr">
        <is>
          <t>Digital mix %</t>
        </is>
      </c>
      <c r="B9" s="12">
        <f>B5/B6</f>
        <v/>
      </c>
      <c r="C9" s="12">
        <f>C5/C6</f>
        <v/>
      </c>
      <c r="D9" s="12">
        <f>D5/D6</f>
        <v/>
      </c>
      <c r="E9" s="12">
        <f>E5/E6</f>
        <v/>
      </c>
      <c r="F9" s="12">
        <f>F5/F6</f>
        <v/>
      </c>
    </row>
    <row r="11">
      <c r="A11" s="11" t="inlineStr">
        <is>
          <t>Reads: how much of the $10M comes from the recurring MSP engine (Rodney) vs. the new Digital Services division (Randy). Core MSP figures are your PLANNED model; Digital Services are placeholders - edit both on the Assumptions tab.</t>
        </is>
      </c>
    </row>
    <row r="13">
      <c r="A13" s="13" t="inlineStr">
        <is>
          <t>REALITY CHECK - net-new MRR added in 2026 to date = $0 (the base is FLAT)</t>
        </is>
      </c>
    </row>
    <row r="14">
      <c r="A14" t="inlineStr">
        <is>
          <t>Company revenue if net-new stays ~$0 (current trajectory)</t>
        </is>
      </c>
      <c r="B14" s="5">
        <f>'Staffing Ramp'!$B$9*12</f>
        <v/>
      </c>
      <c r="C14" s="5">
        <f>'Staffing Ramp'!$B$9*12</f>
        <v/>
      </c>
      <c r="D14" s="5">
        <f>'Staffing Ramp'!$B$9*12</f>
        <v/>
      </c>
      <c r="E14" s="5">
        <f>'Staffing Ramp'!$B$9*12</f>
        <v/>
      </c>
      <c r="F14" s="5">
        <f>'Staffing Ramp'!$B$9*12</f>
        <v/>
      </c>
    </row>
    <row r="15">
      <c r="A15" t="inlineStr">
        <is>
          <t>% of $10M target (flat)</t>
        </is>
      </c>
      <c r="B15" s="12">
        <f>B14/Assumptions!$B$14</f>
        <v/>
      </c>
      <c r="C15" s="12">
        <f>C14/Assumptions!$B$14</f>
        <v/>
      </c>
      <c r="D15" s="12">
        <f>D14/Assumptions!$B$14</f>
        <v/>
      </c>
      <c r="E15" s="12">
        <f>E14/Assumptions!$B$14</f>
        <v/>
      </c>
      <c r="F15" s="12">
        <f>F14/Assumptions!$B$14</f>
        <v/>
      </c>
    </row>
    <row r="17">
      <c r="A17" s="14" t="inlineStr">
        <is>
          <t>The gap between this flat line (~$1.5M recurring, ~15% of target, going nowhere) and the plan is the whole ballgame. Every dollar of the $2M-&gt;$10M requires TURNING ON net-new MRR - which has not happened in 2026. See the Sales &amp; MRR-Recovery playbook.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4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8" t="inlineStr">
        <is>
          <t>Sales-Staffing -&gt; Revenue (bottoms-up; starts from the real Jul-2026 audit numbers)</t>
        </is>
      </c>
    </row>
    <row r="3">
      <c r="A3" s="2" t="inlineStr">
        <is>
          <t>Drivers (edit)</t>
        </is>
      </c>
    </row>
    <row r="4">
      <c r="A4" t="inlineStr">
        <is>
          <t>BDR full quota (new MRR / month)</t>
        </is>
      </c>
      <c r="B4" s="4" t="n">
        <v>6000</v>
      </c>
    </row>
    <row r="5">
      <c r="A5" t="inlineStr">
        <is>
          <t>Quota attainment % (set 100% for the pure plan)</t>
        </is>
      </c>
      <c r="B5" s="6" t="n">
        <v>0.8</v>
      </c>
    </row>
    <row r="6">
      <c r="A6" t="inlineStr">
        <is>
          <t>First-year ramp factor (0/0/0/$4K/$5K/$6K = 71% of full)</t>
        </is>
      </c>
      <c r="B6" s="6" t="n">
        <v>0.71</v>
      </c>
    </row>
    <row r="7">
      <c r="A7" t="inlineStr">
        <is>
          <t>vCIO NRR / month (ramped, net profit)</t>
        </is>
      </c>
      <c r="B7" s="4" t="n">
        <v>15000</v>
      </c>
    </row>
    <row r="8">
      <c r="A8" t="inlineStr">
        <is>
          <t>vCIO upsell MRR / month (ramped)</t>
        </is>
      </c>
      <c r="B8" s="4" t="n">
        <v>3000</v>
      </c>
    </row>
    <row r="9">
      <c r="A9" t="inlineStr">
        <is>
          <t>Starting managed MRR (Jul 2026 AISP audit)</t>
        </is>
      </c>
      <c r="B9" s="4" t="n">
        <v>101701</v>
      </c>
    </row>
    <row r="10">
      <c r="A10" t="inlineStr">
        <is>
          <t>Annual MRR churn %  (your plan omits this)</t>
        </is>
      </c>
      <c r="B10" s="6" t="n">
        <v>0.1</v>
      </c>
    </row>
    <row r="11">
      <c r="A11" t="inlineStr">
        <is>
          <t>ORR as % of MRR (audit ~35%)</t>
        </is>
      </c>
      <c r="B11" s="6" t="n">
        <v>0.35</v>
      </c>
    </row>
    <row r="13">
      <c r="A13" s="2" t="inlineStr">
        <is>
          <t>Headcount by year (edit) - hire 1 more BDR per +$25K of net new MRR</t>
        </is>
      </c>
      <c r="B13" s="3" t="inlineStr">
        <is>
          <t>2026</t>
        </is>
      </c>
      <c r="C13" s="3" t="inlineStr">
        <is>
          <t>2027</t>
        </is>
      </c>
      <c r="D13" s="3" t="inlineStr">
        <is>
          <t>2028</t>
        </is>
      </c>
      <c r="E13" s="3" t="inlineStr">
        <is>
          <t>2029</t>
        </is>
      </c>
      <c r="F13" s="3" t="inlineStr">
        <is>
          <t>2030</t>
        </is>
      </c>
    </row>
    <row r="14">
      <c r="A14" t="inlineStr">
        <is>
          <t>BDRs - ramped (full quota)</t>
        </is>
      </c>
      <c r="B14" s="15" t="n">
        <v>0</v>
      </c>
      <c r="C14" s="15" t="n">
        <v>1</v>
      </c>
      <c r="D14" s="15" t="n">
        <v>3</v>
      </c>
      <c r="E14" s="15" t="n">
        <v>6</v>
      </c>
      <c r="F14" s="15" t="n">
        <v>8</v>
      </c>
    </row>
    <row r="15">
      <c r="A15" t="inlineStr">
        <is>
          <t>BDRs - first year (ramping)</t>
        </is>
      </c>
      <c r="B15" s="15" t="n">
        <v>1</v>
      </c>
      <c r="C15" s="15" t="n">
        <v>2</v>
      </c>
      <c r="D15" s="15" t="n">
        <v>3</v>
      </c>
      <c r="E15" s="15" t="n">
        <v>2</v>
      </c>
      <c r="F15" s="15" t="n">
        <v>0</v>
      </c>
    </row>
    <row r="16">
      <c r="A16" t="inlineStr">
        <is>
          <t>vCIOs (avg active)</t>
        </is>
      </c>
      <c r="B16" s="15" t="n">
        <v>1</v>
      </c>
      <c r="C16" s="15" t="n">
        <v>2</v>
      </c>
      <c r="D16" s="15" t="n">
        <v>2</v>
      </c>
      <c r="E16" s="15" t="n">
        <v>3</v>
      </c>
      <c r="F16" s="15" t="n">
        <v>3</v>
      </c>
    </row>
    <row r="18">
      <c r="A18" s="16" t="inlineStr">
        <is>
          <t>Net-new MRR added / year</t>
        </is>
      </c>
      <c r="B18" s="5">
        <f>B14*$B$4*12*$B$5+B15*$B$4*12*$B$6*$B$5+B16*$B$8*12</f>
        <v/>
      </c>
      <c r="C18" s="5">
        <f>C14*$B$4*12*$B$5+C15*$B$4*12*$B$6*$B$5+C16*$B$8*12</f>
        <v/>
      </c>
      <c r="D18" s="5">
        <f>D14*$B$4*12*$B$5+D15*$B$4*12*$B$6*$B$5+D16*$B$8*12</f>
        <v/>
      </c>
      <c r="E18" s="5">
        <f>E14*$B$4*12*$B$5+E15*$B$4*12*$B$6*$B$5+E16*$B$8*12</f>
        <v/>
      </c>
      <c r="F18" s="5">
        <f>F14*$B$4*12*$B$5+F15*$B$4*12*$B$6*$B$5+F16*$B$8*12</f>
        <v/>
      </c>
    </row>
    <row r="19">
      <c r="A19" t="inlineStr">
        <is>
          <t>Ending MRR (Dec)</t>
        </is>
      </c>
      <c r="B19" s="5">
        <f>$B$9*(1-$B$10)+B18</f>
        <v/>
      </c>
      <c r="C19" s="5">
        <f>B19*(1-$B$10)+C18</f>
        <v/>
      </c>
      <c r="D19" s="5">
        <f>C19*(1-$B$10)+D18</f>
        <v/>
      </c>
      <c r="E19" s="5">
        <f>D19*(1-$B$10)+E18</f>
        <v/>
      </c>
      <c r="F19" s="5">
        <f>E19*(1-$B$10)+F18</f>
        <v/>
      </c>
    </row>
    <row r="20">
      <c r="A20" t="inlineStr">
        <is>
          <t>Average MRR</t>
        </is>
      </c>
      <c r="B20" s="5">
        <f>($B$9+B19)/2</f>
        <v/>
      </c>
      <c r="C20" s="5">
        <f>(B19+C19)/2</f>
        <v/>
      </c>
      <c r="D20" s="5">
        <f>(C19+D19)/2</f>
        <v/>
      </c>
      <c r="E20" s="5">
        <f>(D19+E19)/2</f>
        <v/>
      </c>
      <c r="F20" s="5">
        <f>(E19+F19)/2</f>
        <v/>
      </c>
    </row>
    <row r="21">
      <c r="A21" s="16" t="inlineStr">
        <is>
          <t>MRR revenue (avg x 12)</t>
        </is>
      </c>
      <c r="B21" s="5">
        <f>B20*12</f>
        <v/>
      </c>
      <c r="C21" s="5">
        <f>C20*12</f>
        <v/>
      </c>
      <c r="D21" s="5">
        <f>D20*12</f>
        <v/>
      </c>
      <c r="E21" s="5">
        <f>E20*12</f>
        <v/>
      </c>
      <c r="F21" s="5">
        <f>F20*12</f>
        <v/>
      </c>
    </row>
    <row r="22">
      <c r="A22" s="16" t="inlineStr">
        <is>
          <t>ORR revenue (MRR rev x ORR%)</t>
        </is>
      </c>
      <c r="B22" s="5">
        <f>B21*$B$11</f>
        <v/>
      </c>
      <c r="C22" s="5">
        <f>C21*$B$11</f>
        <v/>
      </c>
      <c r="D22" s="5">
        <f>D21*$B$11</f>
        <v/>
      </c>
      <c r="E22" s="5">
        <f>E21*$B$11</f>
        <v/>
      </c>
      <c r="F22" s="5">
        <f>F21*$B$11</f>
        <v/>
      </c>
    </row>
    <row r="23">
      <c r="A23" s="16" t="inlineStr">
        <is>
          <t>NRR revenue (vCIOs x $15K x 12)</t>
        </is>
      </c>
      <c r="B23" s="5">
        <f>B16*$B$7*12</f>
        <v/>
      </c>
      <c r="C23" s="5">
        <f>C16*$B$7*12</f>
        <v/>
      </c>
      <c r="D23" s="5">
        <f>D16*$B$7*12</f>
        <v/>
      </c>
      <c r="E23" s="5">
        <f>E16*$B$7*12</f>
        <v/>
      </c>
      <c r="F23" s="5">
        <f>F16*$B$7*12</f>
        <v/>
      </c>
    </row>
    <row r="24">
      <c r="A24" s="2" t="inlineStr">
        <is>
          <t>Core MSP revenue (staffing-driven)</t>
        </is>
      </c>
      <c r="B24" s="10">
        <f>B21+B22+B23</f>
        <v/>
      </c>
      <c r="C24" s="10">
        <f>C21+C22+C23</f>
        <v/>
      </c>
      <c r="D24" s="10">
        <f>D21+D22+D23</f>
        <v/>
      </c>
      <c r="E24" s="10">
        <f>E21+E22+E23</f>
        <v/>
      </c>
      <c r="F24" s="10">
        <f>F21+F22+F23</f>
        <v/>
      </c>
    </row>
    <row r="25">
      <c r="A25" s="16" t="inlineStr">
        <is>
          <t>% of $10M target</t>
        </is>
      </c>
      <c r="B25" s="12">
        <f>B24/Assumptions!$B$14</f>
        <v/>
      </c>
      <c r="C25" s="12">
        <f>C24/Assumptions!$B$14</f>
        <v/>
      </c>
      <c r="D25" s="12">
        <f>D24/Assumptions!$B$14</f>
        <v/>
      </c>
      <c r="E25" s="12">
        <f>E24/Assumptions!$B$14</f>
        <v/>
      </c>
      <c r="F25" s="12">
        <f>F24/Assumptions!$B$14</f>
        <v/>
      </c>
    </row>
    <row r="27">
      <c r="A27" s="11" t="inlineStr">
        <is>
          <t>Reflects the BDR plan: $6,000/mo full quota; ramp = no quota months 1-3, $4K month 4, $5K month 5, $6K month 6+ (a new rep's first year = 71% of full quota). Attainment defaults to 80% - set 100% for the pure plan. Hiring rule: one more BDR per +$25,000 of net new MRR; Ric (CRO, $104K base + BDR commission) holds the first BDR seat from Jul 1 2026. REALITY CHECK: net-new MRR added in 2026 to date = $0. Month-by-month detail: 16-bdr-ramp-growth-forecast.xlsx.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2026-07-10T12:45:34Z</dcterms:created>
  <dcterms:modified xmlns:dcterms="http://purl.org/dc/terms/" xmlns:xsi="http://www.w3.org/2001/XMLSchema-instance" xsi:type="dcterms:W3CDTF">2026-07-10T12:45:34Z</dcterms:modified>
</cp:coreProperties>
</file>